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35" windowHeight="11250" activeTab="0"/>
  </bookViews>
  <sheets>
    <sheet name="Plan1" sheetId="1" r:id="rId1"/>
    <sheet name="Plan2" sheetId="2" r:id="rId2"/>
    <sheet name="Plan3"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<sst xmlns="http://schemas.openxmlformats.org/spreadsheetml/2006/main" count="248" uniqueCount="115">
  <si>
    <t>Diretrizes, Objetivos e Metas</t>
  </si>
  <si>
    <r>
      <t xml:space="preserve">Órgão e Unidade Orçamentária: </t>
    </r>
    <r>
      <rPr>
        <sz val="10"/>
        <rFont val="Arial"/>
        <family val="2"/>
      </rPr>
      <t>05.01 Secretaria Municipal da Educação, Cultura, Esporte e Lazer/ M.D.E. Ensino Fundamental</t>
    </r>
  </si>
  <si>
    <r>
      <t xml:space="preserve">Unidade Administrativa responsável pelo programa: </t>
    </r>
    <r>
      <rPr>
        <sz val="10"/>
        <rFont val="Arial"/>
        <family val="2"/>
      </rPr>
      <t xml:space="preserve"> Ensino Fundamental e Infantil</t>
    </r>
  </si>
  <si>
    <r>
      <t xml:space="preserve">Função: </t>
    </r>
    <r>
      <rPr>
        <sz val="10"/>
        <rFont val="Arial"/>
        <family val="2"/>
      </rPr>
      <t>12 Educação</t>
    </r>
  </si>
  <si>
    <r>
      <t xml:space="preserve">Subfunção: </t>
    </r>
    <r>
      <rPr>
        <sz val="10"/>
        <rFont val="Arial"/>
        <family val="2"/>
      </rPr>
      <t>122 Administração Geral</t>
    </r>
  </si>
  <si>
    <t xml:space="preserve">         306 Alimentação e Nutrição</t>
  </si>
  <si>
    <t xml:space="preserve">         361 Ensino Fundamental</t>
  </si>
  <si>
    <r>
      <t xml:space="preserve">Programa de governo: </t>
    </r>
    <r>
      <rPr>
        <i/>
        <sz val="10"/>
        <rFont val="Arial"/>
        <family val="2"/>
      </rPr>
      <t>0113 EDUCAÇÃO BÁSICA DO ENSINO FUNDAMENTAL</t>
    </r>
  </si>
  <si>
    <r>
      <t xml:space="preserve">Descrição dos objetivos do programa:  </t>
    </r>
    <r>
      <rPr>
        <sz val="10"/>
        <rFont val="Arial"/>
        <family val="2"/>
      </rPr>
      <t>Atender a rede municipal de ensino fundamental. Melhorar a qualidade do ensino buscando elevar o índice do IDEB.Qualificar os profissionais da educação, melhorar as estruturas das escolas,  adquirir novos veículos para transporte escolar e manter os demais veículos do transporte escolar. Promover diversas ações para manutenção do ensino fundamental.</t>
    </r>
  </si>
  <si>
    <r>
      <t xml:space="preserve">Público-Alvo: </t>
    </r>
    <r>
      <rPr>
        <sz val="10"/>
        <rFont val="Arial"/>
        <family val="2"/>
      </rPr>
      <t>Crianças do Ensino Fundamental.</t>
    </r>
  </si>
  <si>
    <r>
      <t xml:space="preserve">Nome do Indicador estabelecido no plano plurianual: </t>
    </r>
    <r>
      <rPr>
        <sz val="10"/>
        <rFont val="Arial"/>
        <family val="2"/>
      </rPr>
      <t>Índice de Desenvolvimento da Educação Básica-IDEB- de  Boa Vista do cadeado.</t>
    </r>
  </si>
  <si>
    <t>Unidade de medida do indicador de desempenho: Percentual</t>
  </si>
  <si>
    <r>
      <t>Indicador (índice) mais recente: Data _</t>
    </r>
    <r>
      <rPr>
        <b/>
        <u val="single"/>
        <sz val="10"/>
        <rFont val="Arial"/>
        <family val="2"/>
      </rPr>
      <t>31</t>
    </r>
    <r>
      <rPr>
        <b/>
        <sz val="10"/>
        <rFont val="Arial"/>
        <family val="2"/>
      </rPr>
      <t>_ /</t>
    </r>
    <r>
      <rPr>
        <b/>
        <u val="single"/>
        <sz val="10"/>
        <rFont val="Arial"/>
        <family val="2"/>
      </rPr>
      <t>_12</t>
    </r>
    <r>
      <rPr>
        <b/>
        <sz val="10"/>
        <rFont val="Arial"/>
        <family val="2"/>
      </rPr>
      <t>___/_</t>
    </r>
    <r>
      <rPr>
        <b/>
        <u val="single"/>
        <sz val="10"/>
        <rFont val="Arial"/>
        <family val="2"/>
      </rPr>
      <t>2010</t>
    </r>
    <r>
      <rPr>
        <b/>
        <sz val="10"/>
        <rFont val="Arial"/>
        <family val="2"/>
      </rPr>
      <t>__              Índice inicial:  4,9%</t>
    </r>
  </si>
  <si>
    <t>Indicador (índice) pretendido ao final de cada exercício:</t>
  </si>
  <si>
    <t>DESCRIÇÃO DAS AÇÕES</t>
  </si>
  <si>
    <t>Ação</t>
  </si>
  <si>
    <t>Produto</t>
  </si>
  <si>
    <t>Unidade de Medida</t>
  </si>
  <si>
    <t>Preço Unitário</t>
  </si>
  <si>
    <t>Meta</t>
  </si>
  <si>
    <t xml:space="preserve">Custo direto previsto para o exercício </t>
  </si>
  <si>
    <t xml:space="preserve">Cód. </t>
  </si>
  <si>
    <t>Título</t>
  </si>
  <si>
    <t>Subtítulo Localizador</t>
  </si>
  <si>
    <t>Ano</t>
  </si>
  <si>
    <t>Qtde Física</t>
  </si>
  <si>
    <t>Fonte de Recursos</t>
  </si>
  <si>
    <t>Total</t>
  </si>
  <si>
    <t>Manter transporte escolar</t>
  </si>
  <si>
    <t>escolas</t>
  </si>
  <si>
    <t>alunos</t>
  </si>
  <si>
    <t>unidade</t>
  </si>
  <si>
    <t>Total da ação para os exercícios</t>
  </si>
  <si>
    <t>Quant. Física</t>
  </si>
  <si>
    <t>Formação de Recursos Humanos</t>
  </si>
  <si>
    <t>servidores</t>
  </si>
  <si>
    <t>Manutenção de escolas e apoio</t>
  </si>
  <si>
    <t>pedagógico</t>
  </si>
  <si>
    <t>Manutenção da merenda escolar</t>
  </si>
  <si>
    <t>Aquisição de veículos</t>
  </si>
  <si>
    <t>veículo</t>
  </si>
  <si>
    <t xml:space="preserve">Ampliação e estruturação da </t>
  </si>
  <si>
    <t>área</t>
  </si>
  <si>
    <t>m2</t>
  </si>
  <si>
    <t>Aquisição de material e equipa-</t>
  </si>
  <si>
    <t>equipa-</t>
  </si>
  <si>
    <t>mentos para as escolas municipais</t>
  </si>
  <si>
    <t>mento e</t>
  </si>
  <si>
    <t>mat. per-</t>
  </si>
  <si>
    <t>manente</t>
  </si>
  <si>
    <t xml:space="preserve">Implantação do laboratório de </t>
  </si>
  <si>
    <t>laborató-</t>
  </si>
  <si>
    <t>informática</t>
  </si>
  <si>
    <t>rio</t>
  </si>
  <si>
    <t>Problema: O município devido sua área territorial, possui um alto custo de transporte escolar para atender um baixo percentual de alunos.</t>
  </si>
  <si>
    <t xml:space="preserve">Justificativa: O programa é necessário e importante  para atender alunos ingressos no Ensino Fundamental, na faixa etária entre 6 e 14 anos pois é obrigação do município e direito de toda criança e jovem.  </t>
  </si>
  <si>
    <t>Objetivo Setorial Associado: A clientela básica do ensino fundamental</t>
  </si>
  <si>
    <t>Tipos de Programa: finalístico</t>
  </si>
  <si>
    <t>Horizonte Temporal: indeterminado</t>
  </si>
  <si>
    <t>Estratégia de Implementação do Programa:  Toda a estrutura da secretaria para atendimento.</t>
  </si>
  <si>
    <t>Fonte: SMEC</t>
  </si>
  <si>
    <t>Periodicidade: anual</t>
  </si>
  <si>
    <t>Base Geográfica: município</t>
  </si>
  <si>
    <t>Fórmula de Cálculo: O percentual foi informado pelo MEC, onde obtivemos um índice com relação aos dados da provinha Brasil, SAERS e índice de evasão escolar.</t>
  </si>
  <si>
    <t>ação: Manter o transporte escolar</t>
  </si>
  <si>
    <t>Finalidade: Transporte de alunos</t>
  </si>
  <si>
    <t>Descrição: Transportar alunos do local que reside até a escola</t>
  </si>
  <si>
    <t>Especificação do Produto: Alunos</t>
  </si>
  <si>
    <t>Tipo de Ação: Orçamentária</t>
  </si>
  <si>
    <t>Forma de Implementação: Transportar alunos.</t>
  </si>
  <si>
    <t>Detalhamento da Implementação: Realizar o transporte escolar com veículos próprios ou terceirizados, dando condições para que os alunos frequentem assiduidamente as salas de aulas da rede municipal.</t>
  </si>
  <si>
    <t>Origem de Ação: Projeto de lei municipal</t>
  </si>
  <si>
    <t>Base Legal: Lei Federal nº. 9394/96, Lei 10.880/04</t>
  </si>
  <si>
    <t>ação: Formação de recursos humanos.</t>
  </si>
  <si>
    <t>Finalidade: Qualificar profissionais</t>
  </si>
  <si>
    <t>Descrição: Através de curso de capacitação e treinamento.</t>
  </si>
  <si>
    <t>Especificação do Produto: Servidores</t>
  </si>
  <si>
    <t>Tipo de Ação: orçamentária</t>
  </si>
  <si>
    <t>Forma de Implementação: Capacitação de profissionais.</t>
  </si>
  <si>
    <t>Detalhamento da Implementação: Oferecendo cursos através de empresas especializadas, universidades e outras esferas governamentais, etc.</t>
  </si>
  <si>
    <t>Base Legal: Lei  Federal nº.9394/96</t>
  </si>
  <si>
    <t>ação: Manutenção de escolas e apoio pedagógico.</t>
  </si>
  <si>
    <t xml:space="preserve">Finalidade: Oferecer condições para atendimento  aos alunos. </t>
  </si>
  <si>
    <t>Descrição: Manter professores, a energia elétrica, a limpeza e manter as condições dos equipamentos, etc.</t>
  </si>
  <si>
    <t>Forma de Implementação: Manter estrutura.</t>
  </si>
  <si>
    <t>Detalhamento da Implementação: Manter consumo de energia elétrica, água, limpeza, profissionais, estrutura física, entre outros.</t>
  </si>
  <si>
    <t>Origem de Ação: projeto de lei municipal</t>
  </si>
  <si>
    <t>Base Legal: Lei Federal nº.9394/96</t>
  </si>
  <si>
    <t>ação: Manutenção da merenda escolar.</t>
  </si>
  <si>
    <t>Finalidade: Atender alunos.</t>
  </si>
  <si>
    <t>Descrição: aquisição de gêneros alimentícios para os alunos.</t>
  </si>
  <si>
    <t>Forma de Implementação: Aquisição de gêneros alimentícios.</t>
  </si>
  <si>
    <t xml:space="preserve">Detalhamento da Implementação: Organizando cardápio com acompanhamento nutricional. </t>
  </si>
  <si>
    <t>Base Legal: Lei Federal nº. 9394/96</t>
  </si>
  <si>
    <t>ação: Aquisição de veículos.</t>
  </si>
  <si>
    <t>Finalidade: Realização transporte escolar e atender as atividades de apoio pedagógico.</t>
  </si>
  <si>
    <t>Descrição: Veículos apropriados para realizar o transporte escolar.</t>
  </si>
  <si>
    <t>Especificação do Produto: Veículos</t>
  </si>
  <si>
    <t>Forma de Implementação: direta</t>
  </si>
  <si>
    <t>Detalhamento da Implementação: Aquisição de veículo para o transporte escolar.</t>
  </si>
  <si>
    <t>Ação: Ampliação e estruturação de escolas.</t>
  </si>
  <si>
    <t>Finalidade: Melhorar os espaços físicos das escolas  para atender  os alunos das escolas municipais.</t>
  </si>
  <si>
    <t>Descrição: Construção de prédios e estruturas.</t>
  </si>
  <si>
    <t>Especificação do Produto: área</t>
  </si>
  <si>
    <t>Detalhamento da Implementação: Construção e ampliação do espaço físico na escola Boa Vista do Cadeado, cobertura na área aberta, toldo de decida dos ônibus, espaço para biblioteca, sala de recursos, brinquedoteca, entre outros.  Na escola Carlos Gama construção de  toldo de decida dos ônibus, pracinha, entre outros.</t>
  </si>
  <si>
    <t>ação: Aquisição de materiais e equipamentos para as  escolas municipais.</t>
  </si>
  <si>
    <t>Finalidade: Adquirir equipamentos para a estruturação das escolas.</t>
  </si>
  <si>
    <t xml:space="preserve">Descrição: Adquirir equipamentos para estruturação das escolas. </t>
  </si>
  <si>
    <t>Especificação do Produto: Equipamentos e material permanente.</t>
  </si>
  <si>
    <t>Detalhamento da Implementação: Aquisição de cadeiras, mesas, computadores, armários, entre outros.</t>
  </si>
  <si>
    <t>ação: Implantação de laboratório de informática.</t>
  </si>
  <si>
    <t>Finalidade: Adquirir equipamentos e material permanente para o laboratório de informática.</t>
  </si>
  <si>
    <t>Descrição: Adquirir equipamentos e material permanente para o laboratório de informática.</t>
  </si>
  <si>
    <t>Especificação do Produto: Laboratório</t>
  </si>
  <si>
    <t>Detalhamento da Implementação: Aquisição de materiais e equipamentos para o laboratório de informática para Escola Carlos Gama.</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</si>
</sst>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0%"/>
  </numFmts>
  <fonts count="40">
    <font>
      <sz val="11"/>
      <color theme="1"/>
      <name val="Calibri"/>
      <family val="2"/>
    </font>
    <font>
      <sz val="11"/>
      <color indexed="8"/>
      <name val="Calibri"/>
      <family val="2"/>
    </font>
    <font>
      <b/>
      <sz val="10"/>
      <name val="Arial"/>
      <family val="2"/>
    </font>
    <font>
      <sz val="10"/>
      <name val="Arial"/>
      <family val="2"/>
    </font>
    <font>
      <i/>
      <sz val="10"/>
      <name val="Arial"/>
      <family val="2"/>
    </font>
    <font>
      <b/>
      <u val="single"/>
      <sz val="10"/>
      <name val="Arial"/>
      <family val="2"/>
    </font>
    <font>
      <b/>
      <sz val="11"/>
      <color indexed="8"/>
      <name val="Calibri"/>
      <family val="2"/>
    </font>
    <font>
      <b/>
      <sz val="10"/>
      <color indexed="8"/>
      <name val="Arial"/>
      <family val="2"/>
    </font>
    <font>
      <b/>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border>
    <border>
      <left/>
      <right style="thin"/>
      <top style="thin"/>
      <bottom style="thin"/>
    </border>
    <border>
      <left style="thin"/>
      <right style="thin"/>
      <top style="thin"/>
      <bottom style="thin"/>
    </border>
    <border>
      <left/>
      <right/>
      <top style="thin"/>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cellStyleXfs>
  <cellXfs count="133">
    <xf numFmtId="0" fontId="0" fillId="0" borderId="0" xfId="0" applyFont="1" applyAlignment="1">
      <alignment/>
    </xf>
    <xf numFmtId="0" fontId="2" fillId="0" borderId="1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6" fillId="0" borderId="15" xfId="0" applyFont="1" applyBorder="1" applyAlignment="1">
      <alignment/>
    </xf>
    <xf numFmtId="0" fontId="2" fillId="33" borderId="16" xfId="0" applyFont="1" applyFill="1" applyBorder="1" applyAlignment="1">
      <alignment horizontal="center" vertical="top" wrapText="1"/>
    </xf>
    <xf numFmtId="0" fontId="2" fillId="33" borderId="16" xfId="0" applyFont="1" applyFill="1" applyBorder="1" applyAlignment="1">
      <alignment horizontal="center"/>
    </xf>
    <xf numFmtId="0" fontId="2" fillId="33" borderId="17" xfId="0" applyFont="1" applyFill="1" applyBorder="1" applyAlignment="1">
      <alignment vertical="top" wrapText="1"/>
    </xf>
    <xf numFmtId="0" fontId="0" fillId="0" borderId="0" xfId="0" applyBorder="1" applyAlignment="1">
      <alignment/>
    </xf>
    <xf numFmtId="0" fontId="6" fillId="0" borderId="14" xfId="0" applyFont="1" applyBorder="1" applyAlignment="1">
      <alignment/>
    </xf>
    <xf numFmtId="164" fontId="2" fillId="0" borderId="16" xfId="0" applyNumberFormat="1" applyFont="1" applyBorder="1" applyAlignment="1">
      <alignment horizontal="center" vertical="top" wrapText="1"/>
    </xf>
    <xf numFmtId="164" fontId="7" fillId="0" borderId="14" xfId="0" applyNumberFormat="1" applyFont="1" applyBorder="1" applyAlignment="1">
      <alignment horizontal="center"/>
    </xf>
    <xf numFmtId="164" fontId="2" fillId="0" borderId="17" xfId="0" applyNumberFormat="1" applyFont="1" applyBorder="1" applyAlignment="1">
      <alignment vertical="top" wrapText="1"/>
    </xf>
    <xf numFmtId="0" fontId="3" fillId="0" borderId="0" xfId="0" applyFont="1" applyBorder="1" applyAlignment="1">
      <alignment horizontal="center" vertical="top" wrapText="1"/>
    </xf>
    <xf numFmtId="0" fontId="3" fillId="0" borderId="11" xfId="0" applyFont="1" applyBorder="1" applyAlignment="1">
      <alignment horizontal="center" vertical="top" wrapText="1"/>
    </xf>
    <xf numFmtId="0" fontId="2" fillId="33" borderId="18" xfId="0" applyFont="1" applyFill="1" applyBorder="1" applyAlignment="1">
      <alignment vertical="center" wrapText="1"/>
    </xf>
    <xf numFmtId="0" fontId="2" fillId="33" borderId="15" xfId="0" applyFont="1" applyFill="1" applyBorder="1" applyAlignment="1">
      <alignment vertical="center" wrapText="1"/>
    </xf>
    <xf numFmtId="0" fontId="0" fillId="0" borderId="0" xfId="0" applyAlignment="1">
      <alignment horizontal="center" vertical="center"/>
    </xf>
    <xf numFmtId="0" fontId="2" fillId="33" borderId="13" xfId="0" applyFont="1" applyFill="1" applyBorder="1" applyAlignment="1">
      <alignment vertical="center" wrapText="1"/>
    </xf>
    <xf numFmtId="0" fontId="2" fillId="33" borderId="14" xfId="0" applyFont="1" applyFill="1" applyBorder="1" applyAlignment="1">
      <alignment vertical="center" wrapText="1"/>
    </xf>
    <xf numFmtId="0" fontId="2" fillId="33" borderId="17" xfId="0" applyFont="1" applyFill="1" applyBorder="1" applyAlignment="1">
      <alignment horizontal="center" vertical="center" wrapText="1"/>
    </xf>
    <xf numFmtId="3" fontId="3" fillId="0" borderId="19" xfId="0" applyNumberFormat="1" applyFont="1" applyBorder="1" applyAlignment="1">
      <alignment horizontal="justify" vertical="top" wrapText="1"/>
    </xf>
    <xf numFmtId="0" fontId="3" fillId="0" borderId="19" xfId="0" applyFont="1" applyBorder="1" applyAlignment="1">
      <alignment horizontal="justify" vertical="top" wrapText="1"/>
    </xf>
    <xf numFmtId="0" fontId="3" fillId="0" borderId="20" xfId="0" applyFont="1" applyBorder="1" applyAlignment="1">
      <alignment horizontal="justify" vertical="top" wrapText="1"/>
    </xf>
    <xf numFmtId="0" fontId="3" fillId="0" borderId="15" xfId="0" applyFont="1" applyBorder="1" applyAlignment="1">
      <alignment horizontal="justify" vertical="top" wrapText="1"/>
    </xf>
    <xf numFmtId="43" fontId="3" fillId="0" borderId="16" xfId="51" applyFont="1" applyBorder="1" applyAlignment="1">
      <alignment horizontal="justify" vertical="top" wrapText="1"/>
    </xf>
    <xf numFmtId="1" fontId="2" fillId="33" borderId="17" xfId="0" applyNumberFormat="1" applyFont="1" applyFill="1" applyBorder="1" applyAlignment="1">
      <alignment horizontal="center" vertical="top" wrapText="1"/>
    </xf>
    <xf numFmtId="43" fontId="3" fillId="0" borderId="17" xfId="51" applyFont="1" applyBorder="1" applyAlignment="1">
      <alignment vertical="top" wrapText="1"/>
    </xf>
    <xf numFmtId="43" fontId="3" fillId="0" borderId="17" xfId="51" applyFont="1" applyBorder="1" applyAlignment="1">
      <alignment horizontal="right" vertical="top" wrapText="1"/>
    </xf>
    <xf numFmtId="0" fontId="2" fillId="0" borderId="21" xfId="0" applyFont="1" applyBorder="1" applyAlignment="1">
      <alignment horizontal="justify" vertical="top" wrapText="1"/>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3" fillId="34" borderId="21" xfId="0" applyFont="1" applyFill="1" applyBorder="1" applyAlignment="1">
      <alignment vertical="top" wrapText="1"/>
    </xf>
    <xf numFmtId="0" fontId="3" fillId="34" borderId="10" xfId="0" applyFont="1" applyFill="1" applyBorder="1" applyAlignment="1">
      <alignment vertical="top" wrapText="1"/>
    </xf>
    <xf numFmtId="0" fontId="3" fillId="34" borderId="11" xfId="0" applyFont="1" applyFill="1" applyBorder="1" applyAlignment="1">
      <alignment vertical="top" wrapText="1"/>
    </xf>
    <xf numFmtId="0" fontId="3" fillId="34" borderId="22" xfId="0" applyFont="1" applyFill="1" applyBorder="1" applyAlignment="1">
      <alignment vertical="top" wrapText="1"/>
    </xf>
    <xf numFmtId="0" fontId="3" fillId="34" borderId="12" xfId="0" applyFont="1" applyFill="1" applyBorder="1" applyAlignment="1">
      <alignment vertical="top" wrapText="1"/>
    </xf>
    <xf numFmtId="0" fontId="3" fillId="34" borderId="14" xfId="0" applyFont="1" applyFill="1" applyBorder="1" applyAlignment="1">
      <alignment vertical="top" wrapText="1"/>
    </xf>
    <xf numFmtId="43" fontId="3" fillId="33" borderId="17" xfId="0" applyNumberFormat="1" applyFont="1" applyFill="1" applyBorder="1" applyAlignment="1">
      <alignment vertical="top" wrapText="1"/>
    </xf>
    <xf numFmtId="4" fontId="3" fillId="33" borderId="17" xfId="0" applyNumberFormat="1" applyFont="1" applyFill="1" applyBorder="1" applyAlignment="1">
      <alignment vertical="top" wrapText="1"/>
    </xf>
    <xf numFmtId="4" fontId="3" fillId="33" borderId="23" xfId="0" applyNumberFormat="1" applyFont="1" applyFill="1" applyBorder="1" applyAlignment="1">
      <alignment vertical="top" wrapText="1"/>
    </xf>
    <xf numFmtId="0" fontId="2" fillId="0" borderId="23" xfId="0" applyFont="1" applyFill="1" applyBorder="1" applyAlignment="1">
      <alignment horizontal="right" vertical="top" wrapText="1"/>
    </xf>
    <xf numFmtId="0" fontId="2" fillId="0" borderId="24" xfId="0" applyFont="1" applyFill="1" applyBorder="1" applyAlignment="1">
      <alignment horizontal="right" vertical="top" wrapText="1"/>
    </xf>
    <xf numFmtId="0" fontId="3" fillId="0" borderId="24" xfId="0" applyFont="1" applyFill="1" applyBorder="1" applyAlignment="1">
      <alignment vertical="top" wrapText="1"/>
    </xf>
    <xf numFmtId="0" fontId="3" fillId="0" borderId="24" xfId="0" applyFont="1" applyFill="1" applyBorder="1" applyAlignment="1">
      <alignment horizontal="right" vertical="top" wrapText="1"/>
    </xf>
    <xf numFmtId="0" fontId="3" fillId="0" borderId="16" xfId="0" applyFont="1" applyFill="1" applyBorder="1" applyAlignment="1">
      <alignment horizontal="right" vertical="top" wrapText="1"/>
    </xf>
    <xf numFmtId="0" fontId="3" fillId="0" borderId="23" xfId="0" applyFont="1" applyBorder="1" applyAlignment="1">
      <alignment vertical="top" wrapText="1"/>
    </xf>
    <xf numFmtId="0" fontId="3" fillId="0" borderId="16" xfId="0" applyFont="1" applyBorder="1" applyAlignment="1">
      <alignment vertical="top" wrapText="1"/>
    </xf>
    <xf numFmtId="4" fontId="3" fillId="0" borderId="17" xfId="0" applyNumberFormat="1" applyFont="1" applyBorder="1" applyAlignment="1">
      <alignment vertical="top" wrapText="1"/>
    </xf>
    <xf numFmtId="0" fontId="3" fillId="0" borderId="17" xfId="0" applyFont="1" applyBorder="1" applyAlignment="1">
      <alignment vertical="top" wrapText="1"/>
    </xf>
    <xf numFmtId="0" fontId="3" fillId="33" borderId="17" xfId="0" applyFont="1" applyFill="1" applyBorder="1" applyAlignment="1">
      <alignment vertical="top" wrapText="1"/>
    </xf>
    <xf numFmtId="0" fontId="3" fillId="33" borderId="23" xfId="0" applyFont="1" applyFill="1" applyBorder="1" applyAlignment="1">
      <alignment vertical="top" wrapText="1"/>
    </xf>
    <xf numFmtId="0" fontId="2" fillId="0" borderId="23" xfId="0" applyFont="1" applyBorder="1" applyAlignment="1">
      <alignment vertical="top" wrapText="1"/>
    </xf>
    <xf numFmtId="0" fontId="3" fillId="0" borderId="21" xfId="0" applyFont="1" applyBorder="1" applyAlignment="1">
      <alignment horizontal="justify" vertical="top" wrapText="1"/>
    </xf>
    <xf numFmtId="43" fontId="3" fillId="33" borderId="23" xfId="0" applyNumberFormat="1" applyFont="1" applyFill="1" applyBorder="1" applyAlignment="1">
      <alignment vertical="top" wrapText="1"/>
    </xf>
    <xf numFmtId="0" fontId="3" fillId="0" borderId="18" xfId="0" applyFont="1" applyBorder="1" applyAlignment="1">
      <alignment horizontal="justify" vertical="top" wrapText="1"/>
    </xf>
    <xf numFmtId="43" fontId="3" fillId="0" borderId="23" xfId="51" applyFont="1" applyBorder="1" applyAlignment="1">
      <alignment vertical="top" wrapText="1"/>
    </xf>
    <xf numFmtId="0" fontId="2" fillId="0" borderId="0" xfId="0" applyFont="1" applyBorder="1" applyAlignment="1">
      <alignment horizontal="justify" vertical="top" wrapText="1"/>
    </xf>
    <xf numFmtId="0" fontId="3" fillId="34" borderId="0" xfId="0" applyFont="1" applyFill="1" applyBorder="1" applyAlignment="1">
      <alignment vertical="top" wrapText="1"/>
    </xf>
    <xf numFmtId="0" fontId="3" fillId="34" borderId="13" xfId="0" applyFont="1" applyFill="1" applyBorder="1" applyAlignment="1">
      <alignment vertical="top" wrapText="1"/>
    </xf>
    <xf numFmtId="0" fontId="0" fillId="0" borderId="10" xfId="0" applyBorder="1" applyAlignment="1">
      <alignment/>
    </xf>
    <xf numFmtId="0" fontId="0" fillId="0" borderId="11" xfId="0" applyBorder="1" applyAlignment="1">
      <alignment/>
    </xf>
    <xf numFmtId="3" fontId="3" fillId="0" borderId="20" xfId="0" applyNumberFormat="1" applyFont="1" applyBorder="1" applyAlignment="1">
      <alignment horizontal="justify" vertical="top" wrapText="1"/>
    </xf>
    <xf numFmtId="43" fontId="3" fillId="0" borderId="23" xfId="51" applyFont="1" applyBorder="1" applyAlignment="1">
      <alignment horizontal="right" vertical="top" wrapText="1"/>
    </xf>
    <xf numFmtId="4" fontId="3" fillId="0" borderId="17" xfId="0" applyNumberFormat="1" applyFont="1" applyBorder="1" applyAlignment="1">
      <alignment horizontal="right" vertical="top" wrapText="1"/>
    </xf>
    <xf numFmtId="43" fontId="3" fillId="33" borderId="23" xfId="0" applyNumberFormat="1" applyFont="1" applyFill="1" applyBorder="1" applyAlignment="1">
      <alignment horizontal="right" vertical="top" wrapText="1"/>
    </xf>
    <xf numFmtId="0" fontId="3" fillId="0" borderId="10" xfId="0" applyFont="1" applyBorder="1" applyAlignment="1">
      <alignment horizontal="justify" vertical="top" wrapText="1"/>
    </xf>
    <xf numFmtId="0" fontId="3" fillId="0" borderId="0" xfId="0" applyFont="1" applyBorder="1" applyAlignment="1">
      <alignment horizontal="justify" vertical="top" wrapText="1"/>
    </xf>
    <xf numFmtId="0" fontId="0" fillId="0" borderId="15" xfId="0" applyBorder="1" applyAlignment="1">
      <alignment/>
    </xf>
    <xf numFmtId="0" fontId="0" fillId="0" borderId="16" xfId="0" applyBorder="1" applyAlignment="1">
      <alignment/>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18"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23" xfId="0" applyFont="1" applyBorder="1" applyAlignment="1">
      <alignment vertical="top" wrapText="1"/>
    </xf>
    <xf numFmtId="0" fontId="2" fillId="0" borderId="24" xfId="0" applyFont="1" applyBorder="1" applyAlignment="1">
      <alignment vertical="top" wrapText="1"/>
    </xf>
    <xf numFmtId="0" fontId="3" fillId="0" borderId="23" xfId="0" applyFont="1" applyBorder="1" applyAlignment="1">
      <alignment horizontal="center" vertical="top" wrapText="1"/>
    </xf>
    <xf numFmtId="0" fontId="3" fillId="0" borderId="16" xfId="0" applyFont="1" applyBorder="1" applyAlignment="1">
      <alignment horizontal="center" vertical="top" wrapText="1"/>
    </xf>
    <xf numFmtId="43" fontId="2" fillId="0" borderId="23" xfId="0" applyNumberFormat="1" applyFont="1" applyBorder="1" applyAlignment="1">
      <alignment horizontal="right" vertical="top" wrapText="1"/>
    </xf>
    <xf numFmtId="43" fontId="2" fillId="0" borderId="16" xfId="0" applyNumberFormat="1" applyFont="1" applyBorder="1" applyAlignment="1">
      <alignment horizontal="right" vertical="top" wrapText="1"/>
    </xf>
    <xf numFmtId="0" fontId="2" fillId="33" borderId="12" xfId="0" applyFont="1" applyFill="1" applyBorder="1" applyAlignment="1">
      <alignment horizontal="right" vertical="top" wrapText="1"/>
    </xf>
    <xf numFmtId="0" fontId="2" fillId="33" borderId="13" xfId="0" applyFont="1" applyFill="1" applyBorder="1" applyAlignment="1">
      <alignment horizontal="right" vertical="top" wrapText="1"/>
    </xf>
    <xf numFmtId="0" fontId="2" fillId="33" borderId="24" xfId="0" applyFont="1" applyFill="1" applyBorder="1" applyAlignment="1">
      <alignment horizontal="right" vertical="top" wrapText="1"/>
    </xf>
    <xf numFmtId="0" fontId="2" fillId="33" borderId="16" xfId="0" applyFont="1" applyFill="1" applyBorder="1" applyAlignment="1">
      <alignment horizontal="right" vertical="top" wrapText="1"/>
    </xf>
    <xf numFmtId="43" fontId="3" fillId="33" borderId="23" xfId="0" applyNumberFormat="1" applyFont="1" applyFill="1" applyBorder="1" applyAlignment="1">
      <alignment horizontal="right" vertical="top" wrapText="1"/>
    </xf>
    <xf numFmtId="0" fontId="3" fillId="33" borderId="16" xfId="0" applyFont="1" applyFill="1" applyBorder="1" applyAlignment="1">
      <alignment horizontal="right" vertical="top" wrapText="1"/>
    </xf>
    <xf numFmtId="0" fontId="2" fillId="0" borderId="20" xfId="0" applyFont="1" applyBorder="1" applyAlignment="1">
      <alignment horizontal="center"/>
    </xf>
    <xf numFmtId="0" fontId="2" fillId="0" borderId="18"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3" fontId="2" fillId="0" borderId="10" xfId="0" applyNumberFormat="1" applyFont="1" applyBorder="1" applyAlignment="1">
      <alignment horizontal="center"/>
    </xf>
    <xf numFmtId="3" fontId="2" fillId="0" borderId="0" xfId="0" applyNumberFormat="1" applyFont="1" applyBorder="1" applyAlignment="1">
      <alignment horizontal="center"/>
    </xf>
    <xf numFmtId="0" fontId="2" fillId="0" borderId="10" xfId="0" applyFont="1" applyBorder="1" applyAlignment="1">
      <alignment horizontal="center" vertical="top" wrapText="1"/>
    </xf>
    <xf numFmtId="0" fontId="2" fillId="0" borderId="0" xfId="0" applyFont="1" applyBorder="1" applyAlignment="1">
      <alignment horizontal="center" vertical="top"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0" borderId="11" xfId="0" applyFont="1" applyBorder="1" applyAlignment="1">
      <alignment horizontal="center" vertical="top" wrapText="1"/>
    </xf>
    <xf numFmtId="0" fontId="2" fillId="0" borderId="16" xfId="0" applyFont="1" applyBorder="1" applyAlignment="1">
      <alignment vertical="top" wrapText="1"/>
    </xf>
    <xf numFmtId="0" fontId="2" fillId="0" borderId="18" xfId="0" applyFont="1" applyBorder="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6" xfId="0" applyFont="1" applyBorder="1" applyAlignment="1">
      <alignment horizontal="center" vertical="top" wrapText="1"/>
    </xf>
    <xf numFmtId="0" fontId="2" fillId="0" borderId="15" xfId="0" applyFont="1" applyBorder="1" applyAlignment="1">
      <alignment horizontal="center"/>
    </xf>
    <xf numFmtId="0" fontId="2" fillId="0" borderId="11" xfId="0" applyFont="1" applyBorder="1" applyAlignment="1">
      <alignment horizontal="center"/>
    </xf>
    <xf numFmtId="3" fontId="2" fillId="0" borderId="11" xfId="0" applyNumberFormat="1" applyFont="1" applyBorder="1" applyAlignment="1">
      <alignment horizontal="center"/>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left" vertical="top" wrapText="1"/>
    </xf>
    <xf numFmtId="0" fontId="3" fillId="0" borderId="13" xfId="0" applyFont="1" applyBorder="1" applyAlignment="1">
      <alignment horizontal="left" vertical="top" wrapText="1"/>
    </xf>
    <xf numFmtId="0" fontId="2" fillId="0" borderId="14" xfId="0" applyFont="1" applyBorder="1" applyAlignment="1">
      <alignment horizontal="left" vertical="top"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eus%20documentos\OR&#199;AMENTO%20MUNICIPALE%20E%20PROJE&#199;OES\LDO%202013\Anexos%20LDO%202013%20com%20modifica&#231;&#245;es%20da%20assist&#234;ncia,%20seguran&#231;a%20e%20crech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eus%20Documentos\OR&#199;AMENTO%20MUNICIPALE%20E%20PROJE&#199;OES\LDO%202011\Anexos%20PPA%202010-2013%20PLANILHA%20REVISADO%20ATUALZ%20CFE%20SECRETARIA%20ALTERA&#199;&#213;ES%20OCORRIDAS%20NO%20OR&#199;AMEN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EITA CATEGORIA ECONOMICA"/>
      <sheetName val="INDICE DE PROJETO-ATIVIDADE"/>
      <sheetName val="PLANILHA POR FONTE RECURSOS"/>
      <sheetName val="P 0000 OPERAÇOES ESPECIAIS"/>
      <sheetName val="P 0001 AÇÃO LEGISLATIVA"/>
      <sheetName val="P 0002 GESTÃO DE GOVERNO"/>
      <sheetName val="P 0003 APOIO ADMINISTRATIVO"/>
      <sheetName val="P 0004 CONTROLE DE FINANCEIRO"/>
      <sheetName val="P 0005 ADM E ESTRU PARQ MAQ"/>
      <sheetName val="P 0101 ADMINISTRAÇÃO TRIBUTÁRIA"/>
      <sheetName val="P 0102 ATENÇÃO BÁSICA"/>
      <sheetName val="P 0103 ATENÇÃO MEDIA ALTA COMPL"/>
      <sheetName val="P 0104 ASSIST FARMACEUTICA"/>
      <sheetName val="P 0105 VIGILANCI EPIDEMIOLOGICA"/>
      <sheetName val="P 0106 GESTÃO DO SUS"/>
      <sheetName val="P 0107 ASSISTÊNCIA SOCIAL COMUN"/>
      <sheetName val="P 0108 ASSIS A PCD"/>
      <sheetName val="P 0109 ASS CRIANÇA E ADOLECENTE"/>
      <sheetName val="P 0110 PROTENÇA A CRIANÇA E ADO"/>
      <sheetName val="P 0111 GRUPO DE CONVIVENCIA MEL"/>
      <sheetName val="P 0112 HABITAR BOA VISTA"/>
      <sheetName val="P 0113 ENSINO FUND EDUCAÇÃO BAS"/>
      <sheetName val="P 0114 ENSINO INFANTIL DE 4 A 5"/>
      <sheetName val="P 0115 ACESSO AO ENSINO MÉDIO"/>
      <sheetName val="P 0116 ACESSO AO ENS SUPERIOR"/>
      <sheetName val="P 0117 ACESSO ENSINO PROFISSION"/>
      <sheetName val="P 0118 O DESENV CULTURA DO CADE"/>
      <sheetName val="P 0119 ESPORTE E LAZER É VIDA"/>
      <sheetName val="P 0120 DESENVOL PISICULTURA"/>
      <sheetName val="P 0121 DESENV DO GADO LEITERO"/>
      <sheetName val="P 0122 EXTENSÃO RURAL"/>
      <sheetName val="P 0123 FRUTICULTURA E HORTIGANJ"/>
      <sheetName val="P 0124 EST E MAT PATR AGRICULA"/>
      <sheetName val="P 0125 TURISMO NO CADEADO"/>
      <sheetName val="P 0126 MEIO AMBIENTE"/>
      <sheetName val="P 0127 SERVIÇO DE UTILIDADE PUB"/>
      <sheetName val="P 0128 AGUA POTAVEL AO CIDADÃO"/>
      <sheetName val="P 0129 PAVIMENTAÇÃO DE RUAS"/>
      <sheetName val="P 0130 ESTRADAS VICINAIS"/>
      <sheetName val="P 0131 APOIO COMERCIO"/>
      <sheetName val="P 0132 PARQUE INDUSTRIAL E AGRO"/>
      <sheetName val="P 0133 SANEAMENTO BASICO AO CID"/>
      <sheetName val="P 0134 SOS AGUA E CIDANANIA"/>
      <sheetName val="P 0135 SEG. PUBLICA EM BOA VIST"/>
      <sheetName val="P 0136 CRECHE"/>
      <sheetName val="P 9999 RESERVA DE CONTIGÊNCIA"/>
      <sheetName val="RESUMO FONTE DE RECURSO"/>
      <sheetName val="SOMA"/>
    </sheetNames>
    <sheetDataSet>
      <sheetData sheetId="20">
        <row r="1">
          <cell r="A1" t="str">
            <v>Lei de Diretrizes Orçamentárias</v>
          </cell>
        </row>
        <row r="3">
          <cell r="A3" t="str">
            <v>LDO 2013</v>
          </cell>
        </row>
        <row r="85">
          <cell r="A85" t="str">
            <v>Lei de Diretrizes Orçamentárias</v>
          </cell>
        </row>
        <row r="87">
          <cell r="A87" t="str">
            <v>Ldo 2013 Informação Complementar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EITA CATEGORIA ECONOMICA"/>
      <sheetName val="PLANILHA POR FONTE RECURSOS"/>
      <sheetName val="INDICE DE PROJETO-ATIVIDADE"/>
      <sheetName val="P 0000 OPERAÇOES ESPECIAIS"/>
      <sheetName val="P 0001 AÇÃO LEGISLATIVA"/>
      <sheetName val="P 0002 GESTÃO DE GOVERNO"/>
      <sheetName val="P 0003 APOIO ADMINISTRATIVO"/>
      <sheetName val="P 0004 CONTROLE DE FINANCEIRO"/>
      <sheetName val="P 0005 ADM E ESTRU PARQ MAQ"/>
      <sheetName val="P 0101 ADMINISTRAÇÃO TRIBUTÁRIA"/>
      <sheetName val="P 0102 ATENÇÃO BÁSICA"/>
      <sheetName val="P 0103 ATENÇÃO MEDIA ALTA COMPL"/>
      <sheetName val="P 0104 ASSIST FARMACEUTICA"/>
      <sheetName val="P 0105 VIGILANCI EPIDEMIOLOGICA"/>
      <sheetName val="P 0106 GESTÃO DO SUS"/>
      <sheetName val="P 0107 ASSISTÊNCIA SOCIAL COMUN"/>
      <sheetName val="P 0108 ASSIS A PCD"/>
      <sheetName val="P 0109 ASS CRIANÇA E ADOLECENTE"/>
      <sheetName val="P 0110 PROTENÇA A CRIANÇA E ADO"/>
      <sheetName val="P 0111 GRUPO DE CONVIVENCIA MEL"/>
      <sheetName val="P 0112 HABITAR BOA VISTA"/>
      <sheetName val="P 0113 ENSINO FUND EDUCAÇÃO BAS"/>
      <sheetName val="P 0114 ENSINO INFANTIL DE 4 A 5"/>
      <sheetName val="P 0115 ACESSO AO ENSINO MÉDIO"/>
      <sheetName val="P 0116 ACESSO AO ENS SUPERIOR"/>
      <sheetName val="P 0117 ACESSO ENSINO PROFISSION"/>
      <sheetName val="P 0118 O DESENV CULTURA DO CADE"/>
      <sheetName val="P 0119 ESPORTE E LAZER É VIDA"/>
      <sheetName val="P 0120 DESENVOL PISICULTURA"/>
      <sheetName val="P 0121 DESENV DO GADO LEITERO"/>
      <sheetName val="P 0122 EXTENSÃO RURAL"/>
      <sheetName val="P 0123 FRUTICULTURA E HORTIGANJ"/>
      <sheetName val="P 0124 EST E MAT PATR AGRICULA"/>
      <sheetName val="P 0125 TURISMO NO CADEADO"/>
      <sheetName val="P 0126 MEIO AMBIENTE"/>
      <sheetName val="P 0127 SERVIÇO DE UTILIDADE PUB"/>
      <sheetName val="P 0128 AGUA POTAVEL AO CIDADÃO"/>
      <sheetName val="P 0129 PAVIMENTAÇÃO DE RUAS"/>
      <sheetName val="P 0130 ESTRADAS VICINAIS"/>
      <sheetName val="P 0131 APOIO COMERCIO"/>
      <sheetName val="P 0132 PARQUE INDUSTRIAL E AGRO"/>
      <sheetName val="P 0133 SANEAMENTO BASICO AO CID"/>
      <sheetName val="P 9999 RESERVA DE CONTIGÊNCIA"/>
      <sheetName val="RESUMO FONTE DE RECURSO"/>
      <sheetName val="Plan1"/>
    </sheetNames>
    <sheetDataSet>
      <sheetData sheetId="21">
        <row r="11">
          <cell r="A11" t="str">
            <v>Programa de governo: 0113 EDUCAÇÃO BÁSICA DO ENSINO FUNDAMENTAL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2"/>
  <sheetViews>
    <sheetView tabSelected="1" zoomScalePageLayoutView="0" workbookViewId="0" topLeftCell="A1">
      <selection activeCell="J69" sqref="J69"/>
    </sheetView>
  </sheetViews>
  <sheetFormatPr defaultColWidth="9.140625" defaultRowHeight="15"/>
  <cols>
    <col min="1" max="1" width="5.57421875" style="0" customWidth="1"/>
    <col min="2" max="2" width="28.421875" style="0" customWidth="1"/>
    <col min="3" max="3" width="9.57421875" style="0" customWidth="1"/>
    <col min="4" max="4" width="8.8515625" style="0" customWidth="1"/>
    <col min="5" max="5" width="8.57421875" style="0" customWidth="1"/>
    <col min="6" max="6" width="11.00390625" style="0" customWidth="1"/>
    <col min="7" max="7" width="6.421875" style="0" customWidth="1"/>
    <col min="8" max="8" width="6.57421875" style="0" customWidth="1"/>
    <col min="9" max="9" width="4.8515625" style="0" customWidth="1"/>
    <col min="10" max="10" width="12.57421875" style="0" customWidth="1"/>
    <col min="11" max="11" width="11.7109375" style="0" customWidth="1"/>
    <col min="12" max="12" width="11.140625" style="0" customWidth="1"/>
    <col min="13" max="13" width="10.28125" style="0" customWidth="1"/>
    <col min="14" max="14" width="10.8515625" style="0" customWidth="1"/>
    <col min="15" max="16" width="8.140625" style="0" customWidth="1"/>
  </cols>
  <sheetData>
    <row r="1" spans="1:16" ht="15">
      <c r="A1" s="93" t="str">
        <f>'[1]P 0112 HABITAR BOA VISTA'!A1:P1</f>
        <v>Lei de Diretrizes Orçamentárias</v>
      </c>
      <c r="B1" s="94"/>
      <c r="C1" s="94"/>
      <c r="D1" s="94"/>
      <c r="E1" s="94"/>
      <c r="F1" s="94"/>
      <c r="G1" s="94"/>
      <c r="H1" s="94"/>
      <c r="I1" s="94"/>
      <c r="J1" s="94"/>
      <c r="K1" s="94"/>
      <c r="L1" s="94"/>
      <c r="M1" s="94"/>
      <c r="N1" s="94"/>
      <c r="O1" s="94"/>
      <c r="P1" s="124"/>
    </row>
    <row r="2" spans="1:16" ht="15">
      <c r="A2" s="95" t="s">
        <v>0</v>
      </c>
      <c r="B2" s="96"/>
      <c r="C2" s="96"/>
      <c r="D2" s="96"/>
      <c r="E2" s="96"/>
      <c r="F2" s="96"/>
      <c r="G2" s="96"/>
      <c r="H2" s="96"/>
      <c r="I2" s="96"/>
      <c r="J2" s="96"/>
      <c r="K2" s="96"/>
      <c r="L2" s="96"/>
      <c r="M2" s="96"/>
      <c r="N2" s="96"/>
      <c r="O2" s="96"/>
      <c r="P2" s="125"/>
    </row>
    <row r="3" spans="1:16" ht="15">
      <c r="A3" s="97" t="str">
        <f>'[1]P 0112 HABITAR BOA VISTA'!A3:P3</f>
        <v>LDO 2013</v>
      </c>
      <c r="B3" s="98"/>
      <c r="C3" s="98"/>
      <c r="D3" s="98"/>
      <c r="E3" s="98"/>
      <c r="F3" s="98"/>
      <c r="G3" s="98"/>
      <c r="H3" s="98"/>
      <c r="I3" s="98"/>
      <c r="J3" s="98"/>
      <c r="K3" s="98"/>
      <c r="L3" s="98"/>
      <c r="M3" s="98"/>
      <c r="N3" s="98"/>
      <c r="O3" s="98"/>
      <c r="P3" s="126"/>
    </row>
    <row r="4" spans="1:16" ht="15">
      <c r="A4" s="127"/>
      <c r="B4" s="128"/>
      <c r="C4" s="128"/>
      <c r="D4" s="128"/>
      <c r="E4" s="128"/>
      <c r="F4" s="128"/>
      <c r="G4" s="128"/>
      <c r="H4" s="128"/>
      <c r="I4" s="128"/>
      <c r="J4" s="128"/>
      <c r="K4" s="128"/>
      <c r="L4" s="128"/>
      <c r="M4" s="128"/>
      <c r="N4" s="128"/>
      <c r="O4" s="128"/>
      <c r="P4" s="129"/>
    </row>
    <row r="5" spans="1:16" ht="15">
      <c r="A5" s="77" t="s">
        <v>1</v>
      </c>
      <c r="B5" s="78"/>
      <c r="C5" s="78"/>
      <c r="D5" s="78"/>
      <c r="E5" s="78"/>
      <c r="F5" s="78"/>
      <c r="G5" s="78"/>
      <c r="H5" s="78"/>
      <c r="I5" s="78"/>
      <c r="J5" s="78"/>
      <c r="K5" s="78"/>
      <c r="L5" s="78"/>
      <c r="M5" s="78"/>
      <c r="N5" s="78"/>
      <c r="O5" s="78"/>
      <c r="P5" s="119"/>
    </row>
    <row r="6" spans="1:16" ht="15">
      <c r="A6" s="77" t="s">
        <v>2</v>
      </c>
      <c r="B6" s="78"/>
      <c r="C6" s="78"/>
      <c r="D6" s="78"/>
      <c r="E6" s="78"/>
      <c r="F6" s="78"/>
      <c r="G6" s="78"/>
      <c r="H6" s="78"/>
      <c r="I6" s="78"/>
      <c r="J6" s="78"/>
      <c r="K6" s="78"/>
      <c r="L6" s="78"/>
      <c r="M6" s="78"/>
      <c r="N6" s="78"/>
      <c r="O6" s="78"/>
      <c r="P6" s="119"/>
    </row>
    <row r="7" spans="1:16" ht="15">
      <c r="A7" s="120" t="s">
        <v>3</v>
      </c>
      <c r="B7" s="118"/>
      <c r="C7" s="118"/>
      <c r="D7" s="118"/>
      <c r="E7" s="118"/>
      <c r="F7" s="118"/>
      <c r="G7" s="118"/>
      <c r="H7" s="118"/>
      <c r="I7" s="118"/>
      <c r="J7" s="118"/>
      <c r="K7" s="118"/>
      <c r="L7" s="118"/>
      <c r="M7" s="118"/>
      <c r="N7" s="118"/>
      <c r="O7" s="118"/>
      <c r="P7" s="130"/>
    </row>
    <row r="8" spans="1:16" ht="15">
      <c r="A8" s="120" t="s">
        <v>4</v>
      </c>
      <c r="B8" s="118"/>
      <c r="C8" s="118"/>
      <c r="D8" s="118"/>
      <c r="E8" s="118"/>
      <c r="F8" s="118"/>
      <c r="G8" s="118"/>
      <c r="H8" s="118"/>
      <c r="I8" s="118"/>
      <c r="J8" s="118"/>
      <c r="K8" s="118"/>
      <c r="L8" s="118"/>
      <c r="M8" s="118"/>
      <c r="N8" s="118"/>
      <c r="O8" s="118"/>
      <c r="P8" s="130"/>
    </row>
    <row r="9" spans="1:16" ht="25.5">
      <c r="A9" s="1"/>
      <c r="B9" s="2" t="s">
        <v>5</v>
      </c>
      <c r="C9" s="3"/>
      <c r="D9" s="3"/>
      <c r="E9" s="3"/>
      <c r="F9" s="3"/>
      <c r="G9" s="3"/>
      <c r="H9" s="3"/>
      <c r="I9" s="3"/>
      <c r="J9" s="3"/>
      <c r="K9" s="3"/>
      <c r="L9" s="3"/>
      <c r="M9" s="3"/>
      <c r="N9" s="3"/>
      <c r="O9" s="3"/>
      <c r="P9" s="4"/>
    </row>
    <row r="10" spans="1:16" ht="15">
      <c r="A10" s="5"/>
      <c r="B10" s="131" t="s">
        <v>6</v>
      </c>
      <c r="C10" s="131"/>
      <c r="D10" s="131"/>
      <c r="E10" s="6"/>
      <c r="F10" s="6"/>
      <c r="G10" s="6"/>
      <c r="H10" s="6"/>
      <c r="I10" s="6"/>
      <c r="J10" s="6"/>
      <c r="K10" s="6"/>
      <c r="L10" s="6"/>
      <c r="M10" s="6"/>
      <c r="N10" s="6"/>
      <c r="O10" s="6"/>
      <c r="P10" s="7"/>
    </row>
    <row r="11" spans="1:16" ht="15">
      <c r="A11" s="80" t="s">
        <v>7</v>
      </c>
      <c r="B11" s="79"/>
      <c r="C11" s="79"/>
      <c r="D11" s="79"/>
      <c r="E11" s="79"/>
      <c r="F11" s="79"/>
      <c r="G11" s="79"/>
      <c r="H11" s="79"/>
      <c r="I11" s="79"/>
      <c r="J11" s="79"/>
      <c r="K11" s="79"/>
      <c r="L11" s="79"/>
      <c r="M11" s="79"/>
      <c r="N11" s="79"/>
      <c r="O11" s="79"/>
      <c r="P11" s="132"/>
    </row>
    <row r="12" spans="1:16" ht="15">
      <c r="A12" s="81" t="s">
        <v>8</v>
      </c>
      <c r="B12" s="82"/>
      <c r="C12" s="82"/>
      <c r="D12" s="82"/>
      <c r="E12" s="82"/>
      <c r="F12" s="82"/>
      <c r="G12" s="82"/>
      <c r="H12" s="82"/>
      <c r="I12" s="82"/>
      <c r="J12" s="82"/>
      <c r="K12" s="82"/>
      <c r="L12" s="82"/>
      <c r="M12" s="82"/>
      <c r="N12" s="82"/>
      <c r="O12" s="82"/>
      <c r="P12" s="117"/>
    </row>
    <row r="13" spans="1:16" ht="15">
      <c r="A13" s="77" t="s">
        <v>9</v>
      </c>
      <c r="B13" s="78"/>
      <c r="C13" s="78"/>
      <c r="D13" s="78"/>
      <c r="E13" s="78"/>
      <c r="F13" s="78"/>
      <c r="G13" s="78"/>
      <c r="H13" s="78"/>
      <c r="I13" s="78"/>
      <c r="J13" s="78"/>
      <c r="K13" s="78"/>
      <c r="L13" s="78"/>
      <c r="M13" s="78"/>
      <c r="N13" s="78"/>
      <c r="O13" s="78"/>
      <c r="P13" s="119"/>
    </row>
    <row r="14" spans="1:16" ht="15">
      <c r="A14" s="81" t="s">
        <v>10</v>
      </c>
      <c r="B14" s="82"/>
      <c r="C14" s="82"/>
      <c r="D14" s="82"/>
      <c r="E14" s="82"/>
      <c r="F14" s="82"/>
      <c r="G14" s="82"/>
      <c r="H14" s="82"/>
      <c r="I14" s="82"/>
      <c r="J14" s="82"/>
      <c r="K14" s="82"/>
      <c r="L14" s="82"/>
      <c r="M14" s="82"/>
      <c r="N14" s="82"/>
      <c r="O14" s="82"/>
      <c r="P14" s="117"/>
    </row>
    <row r="15" spans="1:16" ht="15">
      <c r="A15" s="81" t="s">
        <v>11</v>
      </c>
      <c r="B15" s="82"/>
      <c r="C15" s="82"/>
      <c r="D15" s="82"/>
      <c r="E15" s="82"/>
      <c r="F15" s="82"/>
      <c r="G15" s="82"/>
      <c r="H15" s="82"/>
      <c r="I15" s="82"/>
      <c r="J15" s="82"/>
      <c r="K15" s="82"/>
      <c r="L15" s="82"/>
      <c r="M15" s="82"/>
      <c r="N15" s="82"/>
      <c r="O15" s="82"/>
      <c r="P15" s="117"/>
    </row>
    <row r="16" spans="1:16" ht="15">
      <c r="A16" s="77" t="s">
        <v>12</v>
      </c>
      <c r="B16" s="78"/>
      <c r="C16" s="78"/>
      <c r="D16" s="78"/>
      <c r="E16" s="78"/>
      <c r="F16" s="78"/>
      <c r="G16" s="78"/>
      <c r="H16" s="78"/>
      <c r="I16" s="78"/>
      <c r="J16" s="78"/>
      <c r="K16" s="78"/>
      <c r="L16" s="118"/>
      <c r="M16" s="78"/>
      <c r="N16" s="78"/>
      <c r="O16" s="78"/>
      <c r="P16" s="119"/>
    </row>
    <row r="17" spans="1:17" ht="15">
      <c r="A17" s="120" t="s">
        <v>13</v>
      </c>
      <c r="B17" s="118"/>
      <c r="C17" s="118"/>
      <c r="D17" s="118"/>
      <c r="E17" s="118"/>
      <c r="F17" s="118"/>
      <c r="G17" s="118"/>
      <c r="H17" s="118"/>
      <c r="I17" s="118"/>
      <c r="J17" s="118"/>
      <c r="K17" s="118"/>
      <c r="L17" s="8"/>
      <c r="M17" s="9">
        <v>2012</v>
      </c>
      <c r="N17" s="9">
        <v>2013</v>
      </c>
      <c r="O17" s="10">
        <v>2014</v>
      </c>
      <c r="P17" s="11">
        <v>2015</v>
      </c>
      <c r="Q17" s="12"/>
    </row>
    <row r="18" spans="1:17" ht="15">
      <c r="A18" s="80"/>
      <c r="B18" s="79"/>
      <c r="C18" s="79"/>
      <c r="D18" s="79"/>
      <c r="E18" s="79"/>
      <c r="F18" s="79"/>
      <c r="G18" s="79"/>
      <c r="H18" s="79"/>
      <c r="I18" s="79"/>
      <c r="J18" s="79"/>
      <c r="K18" s="79"/>
      <c r="L18" s="13"/>
      <c r="M18" s="14">
        <v>0.053</v>
      </c>
      <c r="N18" s="14">
        <v>0.055</v>
      </c>
      <c r="O18" s="15">
        <v>0.055</v>
      </c>
      <c r="P18" s="16">
        <v>0.055</v>
      </c>
      <c r="Q18" s="12"/>
    </row>
    <row r="19" spans="1:17" ht="15" customHeight="1">
      <c r="A19" s="1"/>
      <c r="B19" s="3"/>
      <c r="C19" s="3"/>
      <c r="D19" s="3"/>
      <c r="E19" s="3"/>
      <c r="F19" s="3"/>
      <c r="G19" s="3"/>
      <c r="H19" s="17"/>
      <c r="I19" s="17"/>
      <c r="J19" s="17"/>
      <c r="K19" s="17"/>
      <c r="L19" s="17"/>
      <c r="M19" s="17"/>
      <c r="N19" s="17"/>
      <c r="O19" s="17"/>
      <c r="P19" s="18"/>
      <c r="Q19" s="12"/>
    </row>
    <row r="20" spans="1:17" ht="13.5" customHeight="1">
      <c r="A20" s="121" t="s">
        <v>14</v>
      </c>
      <c r="B20" s="122"/>
      <c r="C20" s="122"/>
      <c r="D20" s="122"/>
      <c r="E20" s="122"/>
      <c r="F20" s="122"/>
      <c r="G20" s="122"/>
      <c r="H20" s="122"/>
      <c r="I20" s="122"/>
      <c r="J20" s="122"/>
      <c r="K20" s="122"/>
      <c r="L20" s="122"/>
      <c r="M20" s="122"/>
      <c r="N20" s="122"/>
      <c r="O20" s="122"/>
      <c r="P20" s="123"/>
      <c r="Q20" s="12"/>
    </row>
    <row r="21" spans="1:16" s="21" customFormat="1" ht="3" customHeight="1" hidden="1">
      <c r="A21" s="101" t="s">
        <v>15</v>
      </c>
      <c r="B21" s="102"/>
      <c r="C21" s="103"/>
      <c r="D21" s="104" t="s">
        <v>16</v>
      </c>
      <c r="E21" s="106" t="s">
        <v>17</v>
      </c>
      <c r="F21" s="106" t="s">
        <v>18</v>
      </c>
      <c r="G21" s="109" t="s">
        <v>19</v>
      </c>
      <c r="H21" s="110"/>
      <c r="I21" s="111"/>
      <c r="J21" s="109" t="s">
        <v>20</v>
      </c>
      <c r="K21" s="110"/>
      <c r="L21" s="110"/>
      <c r="M21" s="110"/>
      <c r="N21" s="110"/>
      <c r="O21" s="19"/>
      <c r="P21" s="20"/>
    </row>
    <row r="22" spans="1:16" s="21" customFormat="1" ht="13.5" customHeight="1" hidden="1">
      <c r="A22" s="106" t="s">
        <v>21</v>
      </c>
      <c r="B22" s="106" t="s">
        <v>22</v>
      </c>
      <c r="C22" s="106" t="s">
        <v>23</v>
      </c>
      <c r="D22" s="105"/>
      <c r="E22" s="107"/>
      <c r="F22" s="107"/>
      <c r="G22" s="112"/>
      <c r="H22" s="113"/>
      <c r="I22" s="114"/>
      <c r="J22" s="22"/>
      <c r="K22" s="22"/>
      <c r="L22" s="22"/>
      <c r="M22" s="22"/>
      <c r="N22" s="22"/>
      <c r="O22" s="22"/>
      <c r="P22" s="23"/>
    </row>
    <row r="23" spans="1:16" s="21" customFormat="1" ht="12.75" customHeight="1" hidden="1">
      <c r="A23" s="107"/>
      <c r="B23" s="107"/>
      <c r="C23" s="107"/>
      <c r="D23" s="105"/>
      <c r="E23" s="107"/>
      <c r="F23" s="107"/>
      <c r="G23" s="104" t="s">
        <v>24</v>
      </c>
      <c r="H23" s="109" t="s">
        <v>25</v>
      </c>
      <c r="I23" s="111"/>
      <c r="J23" s="101" t="s">
        <v>26</v>
      </c>
      <c r="K23" s="102"/>
      <c r="L23" s="102"/>
      <c r="M23" s="102"/>
      <c r="N23" s="103"/>
      <c r="O23" s="109" t="s">
        <v>27</v>
      </c>
      <c r="P23" s="111"/>
    </row>
    <row r="24" spans="1:16" s="21" customFormat="1" ht="15" customHeight="1" hidden="1">
      <c r="A24" s="107"/>
      <c r="B24" s="107"/>
      <c r="C24" s="107"/>
      <c r="D24" s="105"/>
      <c r="E24" s="107"/>
      <c r="F24" s="108"/>
      <c r="G24" s="115"/>
      <c r="H24" s="112"/>
      <c r="I24" s="114"/>
      <c r="J24" s="24">
        <v>20</v>
      </c>
      <c r="K24" s="24">
        <v>31</v>
      </c>
      <c r="L24" s="24">
        <v>1005</v>
      </c>
      <c r="M24" s="24">
        <v>1006</v>
      </c>
      <c r="N24" s="24">
        <v>1030</v>
      </c>
      <c r="O24" s="112"/>
      <c r="P24" s="114"/>
    </row>
    <row r="25" spans="1:16" ht="15" hidden="1">
      <c r="A25" s="25">
        <v>2033</v>
      </c>
      <c r="B25" s="26" t="s">
        <v>28</v>
      </c>
      <c r="C25" s="27" t="s">
        <v>29</v>
      </c>
      <c r="D25" s="26" t="s">
        <v>30</v>
      </c>
      <c r="E25" s="28" t="s">
        <v>31</v>
      </c>
      <c r="F25" s="29">
        <f>O25/H25</f>
        <v>4876.82119205298</v>
      </c>
      <c r="G25" s="30">
        <v>2013</v>
      </c>
      <c r="H25" s="83">
        <v>151</v>
      </c>
      <c r="I25" s="84"/>
      <c r="J25" s="31">
        <f>362000-1400</f>
        <v>360600</v>
      </c>
      <c r="K25" s="32">
        <f>122900-6000+157000</f>
        <v>273900</v>
      </c>
      <c r="L25" s="32">
        <f>33200+5000</f>
        <v>38200</v>
      </c>
      <c r="M25" s="32">
        <v>15700</v>
      </c>
      <c r="N25" s="32">
        <v>48000</v>
      </c>
      <c r="O25" s="85">
        <f>SUM(J25:N25)</f>
        <v>736400</v>
      </c>
      <c r="P25" s="86"/>
    </row>
    <row r="26" spans="1:16" ht="15" customHeight="1" hidden="1">
      <c r="A26" s="33"/>
      <c r="B26" s="33"/>
      <c r="C26" s="34"/>
      <c r="D26" s="33"/>
      <c r="E26" s="35"/>
      <c r="F26" s="29">
        <f>O26/H26</f>
        <v>5414.473684210527</v>
      </c>
      <c r="G26" s="30">
        <v>2014</v>
      </c>
      <c r="H26" s="83">
        <v>152</v>
      </c>
      <c r="I26" s="84"/>
      <c r="J26" s="31">
        <f>393800-1400</f>
        <v>392400</v>
      </c>
      <c r="K26" s="32">
        <f>K25*1.05-3955+7910-3600+22000+6300-250</f>
        <v>316000</v>
      </c>
      <c r="L26" s="32">
        <f>29300+20000</f>
        <v>49300</v>
      </c>
      <c r="M26" s="32">
        <f>M25*1.04-340-688</f>
        <v>15300</v>
      </c>
      <c r="N26" s="32">
        <v>50000</v>
      </c>
      <c r="O26" s="85">
        <f>SUM(J26:N26)</f>
        <v>823000</v>
      </c>
      <c r="P26" s="86"/>
    </row>
    <row r="27" spans="1:16" ht="15" hidden="1">
      <c r="A27" s="36"/>
      <c r="B27" s="36"/>
      <c r="C27" s="37"/>
      <c r="D27" s="36"/>
      <c r="E27" s="38"/>
      <c r="F27" s="29">
        <f>O27/H27</f>
        <v>5360.526315789473</v>
      </c>
      <c r="G27" s="30">
        <v>2015</v>
      </c>
      <c r="H27" s="83">
        <v>152</v>
      </c>
      <c r="I27" s="84"/>
      <c r="J27" s="31">
        <f>397000+600</f>
        <v>397600</v>
      </c>
      <c r="K27" s="32">
        <f>K26*1.05-300-44.5+3594.5-20-7000-16485-6615-130</f>
        <v>304800</v>
      </c>
      <c r="L27" s="32">
        <f>L26*1.04-72+100-5100-700</f>
        <v>45500</v>
      </c>
      <c r="M27" s="32">
        <v>14900</v>
      </c>
      <c r="N27" s="32">
        <v>52000</v>
      </c>
      <c r="O27" s="85">
        <f>SUM(J27:N27)</f>
        <v>814800</v>
      </c>
      <c r="P27" s="86"/>
    </row>
    <row r="28" spans="1:16" ht="15" customHeight="1" hidden="1">
      <c r="A28" s="39"/>
      <c r="B28" s="39"/>
      <c r="C28" s="40"/>
      <c r="D28" s="39"/>
      <c r="E28" s="41"/>
      <c r="F28" s="29">
        <v>0</v>
      </c>
      <c r="G28" s="30">
        <v>2016</v>
      </c>
      <c r="H28" s="83"/>
      <c r="I28" s="84"/>
      <c r="J28" s="31"/>
      <c r="K28" s="32"/>
      <c r="L28" s="32"/>
      <c r="M28" s="32"/>
      <c r="N28" s="32"/>
      <c r="O28" s="85">
        <f>SUM(J28:N28)</f>
        <v>0</v>
      </c>
      <c r="P28" s="86"/>
    </row>
    <row r="29" spans="1:16" ht="15" hidden="1">
      <c r="A29" s="87" t="s">
        <v>32</v>
      </c>
      <c r="B29" s="88"/>
      <c r="C29" s="88"/>
      <c r="D29" s="88"/>
      <c r="E29" s="88"/>
      <c r="F29" s="89"/>
      <c r="G29" s="89"/>
      <c r="H29" s="89"/>
      <c r="I29" s="90"/>
      <c r="J29" s="42">
        <f>SUM(J25:J28)</f>
        <v>1150600</v>
      </c>
      <c r="K29" s="43">
        <f>SUM(K25:K28)</f>
        <v>894700</v>
      </c>
      <c r="L29" s="44">
        <f>SUM(L25:L28)</f>
        <v>133000</v>
      </c>
      <c r="M29" s="44">
        <f>SUM(M25:M28)</f>
        <v>45900</v>
      </c>
      <c r="N29" s="44">
        <f>SUM(N25:N28)</f>
        <v>150000</v>
      </c>
      <c r="O29" s="91">
        <f>SUM(O25:P28)</f>
        <v>2374200</v>
      </c>
      <c r="P29" s="92"/>
    </row>
    <row r="30" spans="1:16" ht="15" customHeight="1" hidden="1">
      <c r="A30" s="45"/>
      <c r="B30" s="46"/>
      <c r="C30" s="46"/>
      <c r="D30" s="46"/>
      <c r="E30" s="46"/>
      <c r="F30" s="46"/>
      <c r="G30" s="46"/>
      <c r="H30" s="46"/>
      <c r="I30" s="46"/>
      <c r="J30" s="47"/>
      <c r="K30" s="47"/>
      <c r="L30" s="47"/>
      <c r="M30" s="47"/>
      <c r="N30" s="47"/>
      <c r="O30" s="48"/>
      <c r="P30" s="49"/>
    </row>
    <row r="31" spans="1:16" ht="15" customHeight="1" hidden="1">
      <c r="A31" s="101" t="s">
        <v>15</v>
      </c>
      <c r="B31" s="102"/>
      <c r="C31" s="103"/>
      <c r="D31" s="104" t="s">
        <v>16</v>
      </c>
      <c r="E31" s="106" t="s">
        <v>17</v>
      </c>
      <c r="F31" s="106" t="s">
        <v>18</v>
      </c>
      <c r="G31" s="109" t="s">
        <v>19</v>
      </c>
      <c r="H31" s="110"/>
      <c r="I31" s="111"/>
      <c r="J31" s="109" t="s">
        <v>20</v>
      </c>
      <c r="K31" s="110"/>
      <c r="L31" s="110"/>
      <c r="M31" s="110"/>
      <c r="N31" s="110"/>
      <c r="O31" s="19"/>
      <c r="P31" s="20"/>
    </row>
    <row r="32" spans="1:16" ht="15" customHeight="1" hidden="1">
      <c r="A32" s="106" t="s">
        <v>21</v>
      </c>
      <c r="B32" s="106" t="s">
        <v>22</v>
      </c>
      <c r="C32" s="106" t="s">
        <v>23</v>
      </c>
      <c r="D32" s="105"/>
      <c r="E32" s="107"/>
      <c r="F32" s="107"/>
      <c r="G32" s="112"/>
      <c r="H32" s="113"/>
      <c r="I32" s="114"/>
      <c r="J32" s="22"/>
      <c r="K32" s="22"/>
      <c r="L32" s="22"/>
      <c r="M32" s="22"/>
      <c r="N32" s="22"/>
      <c r="O32" s="22"/>
      <c r="P32" s="23"/>
    </row>
    <row r="33" spans="1:16" ht="15" hidden="1">
      <c r="A33" s="107"/>
      <c r="B33" s="107"/>
      <c r="C33" s="107"/>
      <c r="D33" s="105"/>
      <c r="E33" s="107"/>
      <c r="F33" s="107"/>
      <c r="G33" s="104" t="s">
        <v>24</v>
      </c>
      <c r="H33" s="109" t="s">
        <v>33</v>
      </c>
      <c r="I33" s="111"/>
      <c r="J33" s="101" t="s">
        <v>26</v>
      </c>
      <c r="K33" s="102"/>
      <c r="L33" s="102"/>
      <c r="M33" s="102"/>
      <c r="N33" s="103"/>
      <c r="O33" s="109" t="s">
        <v>27</v>
      </c>
      <c r="P33" s="111"/>
    </row>
    <row r="34" spans="1:16" ht="15" hidden="1">
      <c r="A34" s="107"/>
      <c r="B34" s="107"/>
      <c r="C34" s="107"/>
      <c r="D34" s="105"/>
      <c r="E34" s="107"/>
      <c r="F34" s="108"/>
      <c r="G34" s="115"/>
      <c r="H34" s="112"/>
      <c r="I34" s="114"/>
      <c r="J34" s="24">
        <v>20</v>
      </c>
      <c r="K34" s="24"/>
      <c r="L34" s="24"/>
      <c r="M34" s="24"/>
      <c r="N34" s="24"/>
      <c r="O34" s="112"/>
      <c r="P34" s="114"/>
    </row>
    <row r="35" spans="1:16" ht="25.5" hidden="1">
      <c r="A35" s="25">
        <v>2034</v>
      </c>
      <c r="B35" s="26" t="s">
        <v>34</v>
      </c>
      <c r="C35" s="27" t="s">
        <v>35</v>
      </c>
      <c r="D35" s="26" t="s">
        <v>35</v>
      </c>
      <c r="E35" s="28" t="s">
        <v>31</v>
      </c>
      <c r="F35" s="29">
        <f>J35/H35</f>
        <v>735</v>
      </c>
      <c r="G35" s="30">
        <v>2013</v>
      </c>
      <c r="H35" s="50">
        <v>20</v>
      </c>
      <c r="I35" s="51"/>
      <c r="J35" s="52">
        <v>14700</v>
      </c>
      <c r="K35" s="53"/>
      <c r="L35" s="50"/>
      <c r="M35" s="50"/>
      <c r="N35" s="50"/>
      <c r="O35" s="85">
        <f>SUM(J35:N35)</f>
        <v>14700</v>
      </c>
      <c r="P35" s="86"/>
    </row>
    <row r="36" spans="1:16" ht="15" hidden="1">
      <c r="A36" s="33"/>
      <c r="B36" s="33"/>
      <c r="C36" s="34"/>
      <c r="D36" s="33"/>
      <c r="E36" s="35"/>
      <c r="F36" s="29">
        <f>J36/H36</f>
        <v>795</v>
      </c>
      <c r="G36" s="30">
        <v>2014</v>
      </c>
      <c r="H36" s="50">
        <v>20</v>
      </c>
      <c r="I36" s="51"/>
      <c r="J36" s="52">
        <f>15600+300</f>
        <v>15900</v>
      </c>
      <c r="K36" s="53"/>
      <c r="L36" s="50"/>
      <c r="M36" s="50"/>
      <c r="N36" s="50"/>
      <c r="O36" s="85">
        <f>SUM(J36:N36)</f>
        <v>15900</v>
      </c>
      <c r="P36" s="86"/>
    </row>
    <row r="37" spans="1:16" ht="15" hidden="1">
      <c r="A37" s="36"/>
      <c r="B37" s="36"/>
      <c r="C37" s="37"/>
      <c r="D37" s="36"/>
      <c r="E37" s="38"/>
      <c r="F37" s="29">
        <f>J37/H37</f>
        <v>820</v>
      </c>
      <c r="G37" s="30">
        <v>2015</v>
      </c>
      <c r="H37" s="50">
        <v>20</v>
      </c>
      <c r="I37" s="51"/>
      <c r="J37" s="52">
        <f>J36*1.04-36-100</f>
        <v>16400</v>
      </c>
      <c r="K37" s="53"/>
      <c r="L37" s="50"/>
      <c r="M37" s="50"/>
      <c r="N37" s="50"/>
      <c r="O37" s="85">
        <f>SUM(J37:N37)</f>
        <v>16400</v>
      </c>
      <c r="P37" s="86"/>
    </row>
    <row r="38" spans="1:16" ht="15" hidden="1">
      <c r="A38" s="39"/>
      <c r="B38" s="39"/>
      <c r="C38" s="40"/>
      <c r="D38" s="39"/>
      <c r="E38" s="41"/>
      <c r="F38" s="29">
        <f>J38/H38</f>
        <v>0</v>
      </c>
      <c r="G38" s="30">
        <v>2016</v>
      </c>
      <c r="H38" s="50">
        <v>20</v>
      </c>
      <c r="I38" s="51"/>
      <c r="J38" s="52"/>
      <c r="K38" s="53"/>
      <c r="L38" s="50"/>
      <c r="M38" s="50"/>
      <c r="N38" s="50"/>
      <c r="O38" s="85">
        <f>SUM(J38:N38)</f>
        <v>0</v>
      </c>
      <c r="P38" s="86"/>
    </row>
    <row r="39" spans="1:16" ht="15" hidden="1">
      <c r="A39" s="87" t="s">
        <v>32</v>
      </c>
      <c r="B39" s="88"/>
      <c r="C39" s="88"/>
      <c r="D39" s="88"/>
      <c r="E39" s="88"/>
      <c r="F39" s="89"/>
      <c r="G39" s="89"/>
      <c r="H39" s="89"/>
      <c r="I39" s="90"/>
      <c r="J39" s="43">
        <f>SUM(J35:J38)</f>
        <v>47000</v>
      </c>
      <c r="K39" s="54"/>
      <c r="L39" s="55"/>
      <c r="M39" s="55"/>
      <c r="N39" s="55"/>
      <c r="O39" s="91">
        <f>SUM(O35:P38)</f>
        <v>47000</v>
      </c>
      <c r="P39" s="92"/>
    </row>
    <row r="40" ht="15" hidden="1">
      <c r="A40" s="12"/>
    </row>
    <row r="41" ht="15" hidden="1">
      <c r="A41" s="12"/>
    </row>
    <row r="42" ht="15" hidden="1">
      <c r="A42" s="12"/>
    </row>
    <row r="43" ht="15" hidden="1">
      <c r="A43" s="12"/>
    </row>
    <row r="44" spans="1:16" ht="15" hidden="1">
      <c r="A44" s="101" t="s">
        <v>15</v>
      </c>
      <c r="B44" s="102"/>
      <c r="C44" s="103"/>
      <c r="D44" s="104" t="s">
        <v>16</v>
      </c>
      <c r="E44" s="106" t="s">
        <v>17</v>
      </c>
      <c r="F44" s="106" t="s">
        <v>18</v>
      </c>
      <c r="G44" s="109" t="s">
        <v>19</v>
      </c>
      <c r="H44" s="110"/>
      <c r="I44" s="111"/>
      <c r="J44" s="109" t="s">
        <v>20</v>
      </c>
      <c r="K44" s="110"/>
      <c r="L44" s="110"/>
      <c r="M44" s="110"/>
      <c r="N44" s="110"/>
      <c r="O44" s="19"/>
      <c r="P44" s="20"/>
    </row>
    <row r="45" spans="1:16" ht="15" hidden="1">
      <c r="A45" s="106" t="s">
        <v>21</v>
      </c>
      <c r="B45" s="106" t="s">
        <v>22</v>
      </c>
      <c r="C45" s="106" t="s">
        <v>23</v>
      </c>
      <c r="D45" s="105"/>
      <c r="E45" s="107"/>
      <c r="F45" s="107"/>
      <c r="G45" s="112"/>
      <c r="H45" s="113"/>
      <c r="I45" s="114"/>
      <c r="J45" s="22"/>
      <c r="K45" s="22"/>
      <c r="L45" s="22"/>
      <c r="M45" s="22"/>
      <c r="N45" s="22"/>
      <c r="O45" s="22"/>
      <c r="P45" s="23"/>
    </row>
    <row r="46" spans="1:16" ht="15" hidden="1">
      <c r="A46" s="107"/>
      <c r="B46" s="107"/>
      <c r="C46" s="107"/>
      <c r="D46" s="105"/>
      <c r="E46" s="107"/>
      <c r="F46" s="107"/>
      <c r="G46" s="104" t="s">
        <v>24</v>
      </c>
      <c r="H46" s="109" t="s">
        <v>33</v>
      </c>
      <c r="I46" s="111"/>
      <c r="J46" s="101" t="s">
        <v>26</v>
      </c>
      <c r="K46" s="102"/>
      <c r="L46" s="102"/>
      <c r="M46" s="102"/>
      <c r="N46" s="103"/>
      <c r="O46" s="109" t="s">
        <v>27</v>
      </c>
      <c r="P46" s="111"/>
    </row>
    <row r="47" spans="1:16" ht="15" hidden="1">
      <c r="A47" s="107"/>
      <c r="B47" s="107"/>
      <c r="C47" s="107"/>
      <c r="D47" s="105"/>
      <c r="E47" s="107"/>
      <c r="F47" s="108"/>
      <c r="G47" s="115"/>
      <c r="H47" s="112"/>
      <c r="I47" s="114"/>
      <c r="J47" s="24">
        <v>20</v>
      </c>
      <c r="K47" s="24">
        <v>31</v>
      </c>
      <c r="L47" s="24">
        <v>1005</v>
      </c>
      <c r="M47" s="24"/>
      <c r="N47" s="24"/>
      <c r="O47" s="112"/>
      <c r="P47" s="114"/>
    </row>
    <row r="48" spans="1:16" ht="15" hidden="1">
      <c r="A48" s="25">
        <v>2035</v>
      </c>
      <c r="B48" s="26" t="s">
        <v>36</v>
      </c>
      <c r="C48" s="27" t="s">
        <v>29</v>
      </c>
      <c r="D48" s="26" t="s">
        <v>30</v>
      </c>
      <c r="E48" s="28" t="s">
        <v>31</v>
      </c>
      <c r="F48" s="29">
        <f>J48/H48</f>
        <v>402.56410256410254</v>
      </c>
      <c r="G48" s="30">
        <v>2013</v>
      </c>
      <c r="H48" s="83">
        <v>390</v>
      </c>
      <c r="I48" s="84"/>
      <c r="J48" s="52">
        <v>157000</v>
      </c>
      <c r="K48" s="52">
        <v>558600</v>
      </c>
      <c r="L48" s="52">
        <v>23800</v>
      </c>
      <c r="M48" s="56"/>
      <c r="N48" s="56"/>
      <c r="O48" s="85">
        <f>SUM(J48:N48)</f>
        <v>739400</v>
      </c>
      <c r="P48" s="86"/>
    </row>
    <row r="49" spans="1:16" ht="15" hidden="1">
      <c r="A49" s="33"/>
      <c r="B49" s="57" t="s">
        <v>37</v>
      </c>
      <c r="C49" s="34"/>
      <c r="D49" s="33"/>
      <c r="E49" s="35"/>
      <c r="F49" s="29">
        <f>J49/H49</f>
        <v>473.67088607594934</v>
      </c>
      <c r="G49" s="30">
        <v>2014</v>
      </c>
      <c r="H49" s="83">
        <v>395</v>
      </c>
      <c r="I49" s="84"/>
      <c r="J49" s="52">
        <f>J48*1.05-50-7700+10000+20000</f>
        <v>187100</v>
      </c>
      <c r="K49" s="52">
        <f>K48*1.05-30-31100+4000-600</f>
        <v>558800</v>
      </c>
      <c r="L49" s="52">
        <f>24700-10000</f>
        <v>14700</v>
      </c>
      <c r="M49" s="56"/>
      <c r="N49" s="56"/>
      <c r="O49" s="85">
        <f>SUM(J49:N49)</f>
        <v>760600</v>
      </c>
      <c r="P49" s="86"/>
    </row>
    <row r="50" spans="1:16" ht="15" hidden="1">
      <c r="A50" s="36"/>
      <c r="B50" s="36"/>
      <c r="C50" s="37"/>
      <c r="D50" s="36"/>
      <c r="E50" s="38"/>
      <c r="F50" s="29">
        <f>J50/H50</f>
        <v>529.1139240506329</v>
      </c>
      <c r="G50" s="30">
        <v>2015</v>
      </c>
      <c r="H50" s="83">
        <v>395</v>
      </c>
      <c r="I50" s="84"/>
      <c r="J50" s="52">
        <f>J49*1.05-50+8085+5000-490</f>
        <v>209000</v>
      </c>
      <c r="K50" s="52">
        <f>K49*1.05-25+23255-1070</f>
        <v>608900</v>
      </c>
      <c r="L50" s="52">
        <f>25500-5000</f>
        <v>20500</v>
      </c>
      <c r="M50" s="50"/>
      <c r="N50" s="50"/>
      <c r="O50" s="85">
        <f>SUM(J50:N50)</f>
        <v>838400</v>
      </c>
      <c r="P50" s="86"/>
    </row>
    <row r="51" spans="1:16" ht="15" hidden="1">
      <c r="A51" s="39"/>
      <c r="B51" s="39"/>
      <c r="C51" s="40"/>
      <c r="D51" s="39"/>
      <c r="E51" s="41"/>
      <c r="F51" s="29"/>
      <c r="G51" s="30">
        <v>2016</v>
      </c>
      <c r="H51" s="83"/>
      <c r="I51" s="84"/>
      <c r="J51" s="52"/>
      <c r="K51" s="52"/>
      <c r="L51" s="52"/>
      <c r="M51" s="50"/>
      <c r="N51" s="50"/>
      <c r="O51" s="85">
        <f>SUM(J51:N51)</f>
        <v>0</v>
      </c>
      <c r="P51" s="86"/>
    </row>
    <row r="52" spans="1:16" ht="15" hidden="1">
      <c r="A52" s="87" t="s">
        <v>32</v>
      </c>
      <c r="B52" s="88"/>
      <c r="C52" s="88"/>
      <c r="D52" s="88"/>
      <c r="E52" s="88"/>
      <c r="F52" s="89"/>
      <c r="G52" s="89"/>
      <c r="H52" s="89"/>
      <c r="I52" s="90"/>
      <c r="J52" s="43">
        <f>SUM(J48:J51)</f>
        <v>553100</v>
      </c>
      <c r="K52" s="43">
        <f>SUM(K48:K51)</f>
        <v>1726300</v>
      </c>
      <c r="L52" s="58">
        <f>SUM(L48:L51)</f>
        <v>59000</v>
      </c>
      <c r="M52" s="55"/>
      <c r="N52" s="55"/>
      <c r="O52" s="91">
        <f>SUM(O48:P51)</f>
        <v>2338400</v>
      </c>
      <c r="P52" s="92"/>
    </row>
    <row r="53" spans="1:16" ht="15" hidden="1">
      <c r="A53" s="99"/>
      <c r="B53" s="100"/>
      <c r="C53" s="100"/>
      <c r="D53" s="100"/>
      <c r="E53" s="100"/>
      <c r="F53" s="100"/>
      <c r="G53" s="100"/>
      <c r="H53" s="100"/>
      <c r="I53" s="100"/>
      <c r="J53" s="100"/>
      <c r="K53" s="100"/>
      <c r="L53" s="100"/>
      <c r="M53" s="100"/>
      <c r="N53" s="100"/>
      <c r="O53" s="100"/>
      <c r="P53" s="116"/>
    </row>
    <row r="54" spans="1:16" ht="15" hidden="1">
      <c r="A54" s="101" t="s">
        <v>15</v>
      </c>
      <c r="B54" s="102"/>
      <c r="C54" s="103"/>
      <c r="D54" s="104" t="s">
        <v>16</v>
      </c>
      <c r="E54" s="106" t="s">
        <v>17</v>
      </c>
      <c r="F54" s="106" t="s">
        <v>18</v>
      </c>
      <c r="G54" s="109" t="s">
        <v>19</v>
      </c>
      <c r="H54" s="110"/>
      <c r="I54" s="111"/>
      <c r="J54" s="109" t="s">
        <v>20</v>
      </c>
      <c r="K54" s="110"/>
      <c r="L54" s="110"/>
      <c r="M54" s="110"/>
      <c r="N54" s="110"/>
      <c r="O54" s="19"/>
      <c r="P54" s="20"/>
    </row>
    <row r="55" spans="1:16" ht="15" hidden="1">
      <c r="A55" s="106" t="s">
        <v>21</v>
      </c>
      <c r="B55" s="106" t="s">
        <v>22</v>
      </c>
      <c r="C55" s="106" t="s">
        <v>23</v>
      </c>
      <c r="D55" s="105"/>
      <c r="E55" s="107"/>
      <c r="F55" s="107"/>
      <c r="G55" s="112"/>
      <c r="H55" s="113"/>
      <c r="I55" s="114"/>
      <c r="J55" s="22"/>
      <c r="K55" s="22"/>
      <c r="L55" s="22"/>
      <c r="M55" s="22"/>
      <c r="N55" s="22"/>
      <c r="O55" s="22"/>
      <c r="P55" s="23"/>
    </row>
    <row r="56" spans="1:16" ht="15" hidden="1">
      <c r="A56" s="107"/>
      <c r="B56" s="107"/>
      <c r="C56" s="107"/>
      <c r="D56" s="105"/>
      <c r="E56" s="107"/>
      <c r="F56" s="107"/>
      <c r="G56" s="104" t="s">
        <v>24</v>
      </c>
      <c r="H56" s="109" t="s">
        <v>33</v>
      </c>
      <c r="I56" s="111"/>
      <c r="J56" s="101" t="s">
        <v>26</v>
      </c>
      <c r="K56" s="102"/>
      <c r="L56" s="102"/>
      <c r="M56" s="102"/>
      <c r="N56" s="103"/>
      <c r="O56" s="109" t="s">
        <v>27</v>
      </c>
      <c r="P56" s="111"/>
    </row>
    <row r="57" spans="1:16" ht="15" hidden="1">
      <c r="A57" s="108"/>
      <c r="B57" s="107"/>
      <c r="C57" s="107"/>
      <c r="D57" s="105"/>
      <c r="E57" s="107"/>
      <c r="F57" s="108"/>
      <c r="G57" s="115"/>
      <c r="H57" s="112"/>
      <c r="I57" s="114"/>
      <c r="J57" s="24">
        <v>1</v>
      </c>
      <c r="K57" s="24">
        <v>1004</v>
      </c>
      <c r="L57" s="24"/>
      <c r="M57" s="24"/>
      <c r="N57" s="24"/>
      <c r="O57" s="112"/>
      <c r="P57" s="114"/>
    </row>
    <row r="58" spans="1:16" ht="25.5" hidden="1">
      <c r="A58" s="25">
        <v>2036</v>
      </c>
      <c r="B58" s="59" t="s">
        <v>38</v>
      </c>
      <c r="C58" s="26" t="s">
        <v>29</v>
      </c>
      <c r="D58" s="26" t="s">
        <v>30</v>
      </c>
      <c r="E58" s="26" t="s">
        <v>31</v>
      </c>
      <c r="F58" s="29">
        <f>J58/H58</f>
        <v>56.41025641025641</v>
      </c>
      <c r="G58" s="30">
        <v>2013</v>
      </c>
      <c r="H58" s="83">
        <v>390</v>
      </c>
      <c r="I58" s="84"/>
      <c r="J58" s="52">
        <f>22025-25</f>
        <v>22000</v>
      </c>
      <c r="K58" s="52">
        <v>15000</v>
      </c>
      <c r="L58" s="60"/>
      <c r="M58" s="56"/>
      <c r="N58" s="56"/>
      <c r="O58" s="85">
        <f>SUM(J58:N58)</f>
        <v>37000</v>
      </c>
      <c r="P58" s="86"/>
    </row>
    <row r="59" spans="1:16" ht="15" hidden="1">
      <c r="A59" s="33"/>
      <c r="B59" s="61"/>
      <c r="C59" s="33"/>
      <c r="D59" s="33"/>
      <c r="E59" s="33"/>
      <c r="F59" s="29">
        <f>J59/H59</f>
        <v>58.22784810126582</v>
      </c>
      <c r="G59" s="30">
        <v>2014</v>
      </c>
      <c r="H59" s="83">
        <v>395</v>
      </c>
      <c r="I59" s="84"/>
      <c r="J59" s="52">
        <f>J58*1.05-100</f>
        <v>23000</v>
      </c>
      <c r="K59" s="52">
        <v>15000</v>
      </c>
      <c r="L59" s="52"/>
      <c r="M59" s="56"/>
      <c r="N59" s="56"/>
      <c r="O59" s="85">
        <f>SUM(J59:N59)</f>
        <v>38000</v>
      </c>
      <c r="P59" s="86"/>
    </row>
    <row r="60" spans="1:16" ht="15" hidden="1">
      <c r="A60" s="36"/>
      <c r="B60" s="62"/>
      <c r="C60" s="36"/>
      <c r="D60" s="36"/>
      <c r="E60" s="36"/>
      <c r="F60" s="29">
        <f>J60/H60</f>
        <v>60.75949367088607</v>
      </c>
      <c r="G60" s="30">
        <v>2015</v>
      </c>
      <c r="H60" s="83">
        <v>395</v>
      </c>
      <c r="I60" s="84"/>
      <c r="J60" s="52">
        <f>J59*1.05-150</f>
        <v>24000</v>
      </c>
      <c r="K60" s="52">
        <v>15000</v>
      </c>
      <c r="L60" s="52"/>
      <c r="M60" s="50"/>
      <c r="N60" s="50"/>
      <c r="O60" s="85">
        <f>SUM(J60:N60)</f>
        <v>39000</v>
      </c>
      <c r="P60" s="86"/>
    </row>
    <row r="61" spans="1:16" ht="15" hidden="1">
      <c r="A61" s="39"/>
      <c r="B61" s="63"/>
      <c r="C61" s="39"/>
      <c r="D61" s="39"/>
      <c r="E61" s="39"/>
      <c r="F61" s="29"/>
      <c r="G61" s="30">
        <v>2016</v>
      </c>
      <c r="H61" s="83"/>
      <c r="I61" s="84"/>
      <c r="J61" s="52"/>
      <c r="K61" s="52"/>
      <c r="L61" s="52"/>
      <c r="M61" s="50"/>
      <c r="N61" s="50"/>
      <c r="O61" s="85">
        <f>SUM(J61:N61)</f>
        <v>0</v>
      </c>
      <c r="P61" s="86"/>
    </row>
    <row r="62" spans="1:16" ht="15">
      <c r="A62" s="87" t="s">
        <v>32</v>
      </c>
      <c r="B62" s="88"/>
      <c r="C62" s="88"/>
      <c r="D62" s="88"/>
      <c r="E62" s="88"/>
      <c r="F62" s="89"/>
      <c r="G62" s="89"/>
      <c r="H62" s="89"/>
      <c r="I62" s="90"/>
      <c r="J62" s="43">
        <f>SUM(J58:J61)</f>
        <v>69000</v>
      </c>
      <c r="K62" s="43">
        <f>SUM(K58:K61)</f>
        <v>45000</v>
      </c>
      <c r="L62" s="58">
        <f>SUM(L58:L61)</f>
        <v>0</v>
      </c>
      <c r="M62" s="55"/>
      <c r="N62" s="55"/>
      <c r="O62" s="91">
        <f>SUM(O58:P61)</f>
        <v>114000</v>
      </c>
      <c r="P62" s="92"/>
    </row>
    <row r="63" spans="1:16" ht="15">
      <c r="A63" s="64"/>
      <c r="B63" s="12"/>
      <c r="C63" s="12"/>
      <c r="D63" s="12"/>
      <c r="E63" s="12"/>
      <c r="F63" s="12"/>
      <c r="G63" s="12"/>
      <c r="H63" s="12"/>
      <c r="I63" s="12"/>
      <c r="J63" s="12"/>
      <c r="K63" s="12"/>
      <c r="L63" s="12"/>
      <c r="M63" s="12"/>
      <c r="N63" s="12"/>
      <c r="O63" s="12"/>
      <c r="P63" s="65"/>
    </row>
    <row r="64" spans="1:16" ht="15">
      <c r="A64" s="101" t="s">
        <v>15</v>
      </c>
      <c r="B64" s="102"/>
      <c r="C64" s="103"/>
      <c r="D64" s="104" t="s">
        <v>16</v>
      </c>
      <c r="E64" s="106" t="s">
        <v>17</v>
      </c>
      <c r="F64" s="106" t="s">
        <v>18</v>
      </c>
      <c r="G64" s="109" t="s">
        <v>19</v>
      </c>
      <c r="H64" s="110"/>
      <c r="I64" s="111"/>
      <c r="J64" s="110"/>
      <c r="K64" s="110"/>
      <c r="L64" s="110"/>
      <c r="M64" s="110"/>
      <c r="N64" s="110"/>
      <c r="O64" s="110"/>
      <c r="P64" s="111"/>
    </row>
    <row r="65" spans="1:16" ht="15">
      <c r="A65" s="106" t="s">
        <v>21</v>
      </c>
      <c r="B65" s="106" t="s">
        <v>22</v>
      </c>
      <c r="C65" s="106" t="s">
        <v>23</v>
      </c>
      <c r="D65" s="105"/>
      <c r="E65" s="107"/>
      <c r="F65" s="107"/>
      <c r="G65" s="112"/>
      <c r="H65" s="113"/>
      <c r="I65" s="114"/>
      <c r="J65" s="113"/>
      <c r="K65" s="113"/>
      <c r="L65" s="113"/>
      <c r="M65" s="113"/>
      <c r="N65" s="113"/>
      <c r="O65" s="113"/>
      <c r="P65" s="114"/>
    </row>
    <row r="66" spans="1:16" ht="15">
      <c r="A66" s="107"/>
      <c r="B66" s="107"/>
      <c r="C66" s="107"/>
      <c r="D66" s="105"/>
      <c r="E66" s="107"/>
      <c r="F66" s="107"/>
      <c r="G66" s="104" t="s">
        <v>24</v>
      </c>
      <c r="H66" s="109" t="s">
        <v>33</v>
      </c>
      <c r="I66" s="111"/>
      <c r="J66" s="102"/>
      <c r="K66" s="102"/>
      <c r="L66" s="102"/>
      <c r="M66" s="102"/>
      <c r="N66" s="103"/>
      <c r="O66" s="109" t="s">
        <v>27</v>
      </c>
      <c r="P66" s="111"/>
    </row>
    <row r="67" spans="1:16" ht="15">
      <c r="A67" s="107"/>
      <c r="B67" s="107"/>
      <c r="C67" s="107"/>
      <c r="D67" s="105"/>
      <c r="E67" s="107"/>
      <c r="F67" s="108"/>
      <c r="G67" s="115"/>
      <c r="H67" s="112"/>
      <c r="I67" s="114"/>
      <c r="J67" s="24">
        <v>20</v>
      </c>
      <c r="K67" s="24">
        <v>31</v>
      </c>
      <c r="L67" s="24"/>
      <c r="M67" s="24"/>
      <c r="N67" s="24"/>
      <c r="O67" s="112"/>
      <c r="P67" s="114"/>
    </row>
    <row r="68" spans="1:16" ht="15">
      <c r="A68" s="66">
        <v>1023</v>
      </c>
      <c r="B68" s="27" t="s">
        <v>39</v>
      </c>
      <c r="C68" s="26" t="s">
        <v>29</v>
      </c>
      <c r="D68" s="59" t="s">
        <v>40</v>
      </c>
      <c r="E68" s="26" t="s">
        <v>31</v>
      </c>
      <c r="F68" s="29">
        <v>139000</v>
      </c>
      <c r="G68" s="30">
        <v>2013</v>
      </c>
      <c r="H68" s="83">
        <v>1</v>
      </c>
      <c r="I68" s="84"/>
      <c r="J68" s="52">
        <v>139000</v>
      </c>
      <c r="K68" s="52"/>
      <c r="L68" s="67"/>
      <c r="M68" s="56"/>
      <c r="N68" s="56"/>
      <c r="O68" s="85">
        <f>SUM(J68:N68)</f>
        <v>139000</v>
      </c>
      <c r="P68" s="86"/>
    </row>
    <row r="69" spans="1:16" ht="15">
      <c r="A69" s="34"/>
      <c r="B69" s="34"/>
      <c r="C69" s="33"/>
      <c r="D69" s="61"/>
      <c r="E69" s="33"/>
      <c r="F69" s="29">
        <v>0</v>
      </c>
      <c r="G69" s="30">
        <v>2014</v>
      </c>
      <c r="H69" s="83"/>
      <c r="I69" s="84"/>
      <c r="J69" s="52"/>
      <c r="K69" s="52"/>
      <c r="L69" s="68"/>
      <c r="M69" s="56"/>
      <c r="N69" s="56"/>
      <c r="O69" s="85">
        <f>SUM(J69:N69)</f>
        <v>0</v>
      </c>
      <c r="P69" s="86"/>
    </row>
    <row r="70" spans="1:16" ht="15">
      <c r="A70" s="37"/>
      <c r="B70" s="37"/>
      <c r="C70" s="36"/>
      <c r="D70" s="62"/>
      <c r="E70" s="36"/>
      <c r="F70" s="29">
        <v>0</v>
      </c>
      <c r="G70" s="30">
        <v>2015</v>
      </c>
      <c r="H70" s="83"/>
      <c r="I70" s="84"/>
      <c r="J70" s="52"/>
      <c r="K70" s="52"/>
      <c r="L70" s="68"/>
      <c r="M70" s="56"/>
      <c r="N70" s="56"/>
      <c r="O70" s="85">
        <f>SUM(J70:N70)</f>
        <v>0</v>
      </c>
      <c r="P70" s="86"/>
    </row>
    <row r="71" spans="1:16" ht="15">
      <c r="A71" s="40"/>
      <c r="B71" s="40"/>
      <c r="C71" s="39"/>
      <c r="D71" s="63"/>
      <c r="E71" s="39"/>
      <c r="F71" s="29">
        <v>0</v>
      </c>
      <c r="G71" s="30">
        <v>2016</v>
      </c>
      <c r="H71" s="83"/>
      <c r="I71" s="84"/>
      <c r="J71" s="52"/>
      <c r="K71" s="52"/>
      <c r="L71" s="68"/>
      <c r="M71" s="50"/>
      <c r="N71" s="50"/>
      <c r="O71" s="85">
        <f>SUM(J71:N71)</f>
        <v>0</v>
      </c>
      <c r="P71" s="86"/>
    </row>
    <row r="72" spans="1:16" ht="15">
      <c r="A72" s="87" t="s">
        <v>32</v>
      </c>
      <c r="B72" s="88"/>
      <c r="C72" s="88"/>
      <c r="D72" s="88"/>
      <c r="E72" s="88"/>
      <c r="F72" s="89"/>
      <c r="G72" s="89"/>
      <c r="H72" s="89"/>
      <c r="I72" s="90"/>
      <c r="J72" s="43">
        <f>SUM(J68:J71)</f>
        <v>139000</v>
      </c>
      <c r="K72" s="43">
        <f>SUM(K68:K71)</f>
        <v>0</v>
      </c>
      <c r="L72" s="69">
        <f>SUM(L68:L71)</f>
        <v>0</v>
      </c>
      <c r="M72" s="55"/>
      <c r="N72" s="55"/>
      <c r="O72" s="91">
        <f>SUM(O68:P71)</f>
        <v>139000</v>
      </c>
      <c r="P72" s="92"/>
    </row>
    <row r="74" spans="1:16" ht="15" hidden="1">
      <c r="A74" s="101" t="s">
        <v>15</v>
      </c>
      <c r="B74" s="102"/>
      <c r="C74" s="103"/>
      <c r="D74" s="104" t="s">
        <v>16</v>
      </c>
      <c r="E74" s="106" t="s">
        <v>17</v>
      </c>
      <c r="F74" s="106" t="s">
        <v>18</v>
      </c>
      <c r="G74" s="109" t="s">
        <v>19</v>
      </c>
      <c r="H74" s="110"/>
      <c r="I74" s="111"/>
      <c r="J74" s="109" t="s">
        <v>20</v>
      </c>
      <c r="K74" s="110"/>
      <c r="L74" s="110"/>
      <c r="M74" s="110"/>
      <c r="N74" s="110"/>
      <c r="O74" s="19"/>
      <c r="P74" s="20"/>
    </row>
    <row r="75" spans="1:16" ht="15" hidden="1">
      <c r="A75" s="106" t="s">
        <v>21</v>
      </c>
      <c r="B75" s="106" t="s">
        <v>22</v>
      </c>
      <c r="C75" s="106" t="s">
        <v>23</v>
      </c>
      <c r="D75" s="105"/>
      <c r="E75" s="107"/>
      <c r="F75" s="107"/>
      <c r="G75" s="112"/>
      <c r="H75" s="113"/>
      <c r="I75" s="114"/>
      <c r="J75" s="22"/>
      <c r="K75" s="22"/>
      <c r="L75" s="22"/>
      <c r="M75" s="22"/>
      <c r="N75" s="22"/>
      <c r="O75" s="22"/>
      <c r="P75" s="23"/>
    </row>
    <row r="76" spans="1:16" ht="15" hidden="1">
      <c r="A76" s="107"/>
      <c r="B76" s="107"/>
      <c r="C76" s="107"/>
      <c r="D76" s="105"/>
      <c r="E76" s="107"/>
      <c r="F76" s="107"/>
      <c r="G76" s="104" t="s">
        <v>24</v>
      </c>
      <c r="H76" s="109" t="s">
        <v>33</v>
      </c>
      <c r="I76" s="111"/>
      <c r="J76" s="101" t="s">
        <v>26</v>
      </c>
      <c r="K76" s="102"/>
      <c r="L76" s="102"/>
      <c r="M76" s="102"/>
      <c r="N76" s="103"/>
      <c r="O76" s="109" t="s">
        <v>27</v>
      </c>
      <c r="P76" s="111"/>
    </row>
    <row r="77" spans="1:16" ht="15" hidden="1">
      <c r="A77" s="107"/>
      <c r="B77" s="107"/>
      <c r="C77" s="107"/>
      <c r="D77" s="105"/>
      <c r="E77" s="107"/>
      <c r="F77" s="108"/>
      <c r="G77" s="115"/>
      <c r="H77" s="112"/>
      <c r="I77" s="114"/>
      <c r="J77" s="24">
        <v>20</v>
      </c>
      <c r="K77" s="24"/>
      <c r="L77" s="24"/>
      <c r="M77" s="24"/>
      <c r="N77" s="24"/>
      <c r="O77" s="112"/>
      <c r="P77" s="114"/>
    </row>
    <row r="78" spans="1:16" ht="15" hidden="1">
      <c r="A78" s="25">
        <v>1024</v>
      </c>
      <c r="B78" s="26" t="s">
        <v>41</v>
      </c>
      <c r="C78" s="26" t="s">
        <v>29</v>
      </c>
      <c r="D78" s="26" t="s">
        <v>42</v>
      </c>
      <c r="E78" s="26" t="s">
        <v>43</v>
      </c>
      <c r="F78" s="29">
        <f>J78/H78</f>
        <v>487.5</v>
      </c>
      <c r="G78" s="30">
        <v>2013</v>
      </c>
      <c r="H78" s="83">
        <v>80</v>
      </c>
      <c r="I78" s="84"/>
      <c r="J78" s="52">
        <v>39000</v>
      </c>
      <c r="K78" s="52"/>
      <c r="L78" s="67"/>
      <c r="M78" s="56"/>
      <c r="N78" s="56"/>
      <c r="O78" s="85">
        <f>SUM(J78:N78)</f>
        <v>39000</v>
      </c>
      <c r="P78" s="86"/>
    </row>
    <row r="79" spans="1:16" ht="15" hidden="1">
      <c r="A79" s="33"/>
      <c r="B79" s="57" t="s">
        <v>29</v>
      </c>
      <c r="C79" s="33"/>
      <c r="D79" s="33"/>
      <c r="E79" s="33"/>
      <c r="F79" s="29"/>
      <c r="G79" s="30">
        <v>2014</v>
      </c>
      <c r="H79" s="83"/>
      <c r="I79" s="84"/>
      <c r="J79" s="52"/>
      <c r="K79" s="52"/>
      <c r="L79" s="68"/>
      <c r="M79" s="56"/>
      <c r="N79" s="56"/>
      <c r="O79" s="85">
        <f>SUM(J79:N79)</f>
        <v>0</v>
      </c>
      <c r="P79" s="86"/>
    </row>
    <row r="80" spans="1:16" ht="15" hidden="1">
      <c r="A80" s="36"/>
      <c r="B80" s="36"/>
      <c r="C80" s="36"/>
      <c r="D80" s="36"/>
      <c r="E80" s="36"/>
      <c r="F80" s="29"/>
      <c r="G80" s="30">
        <v>2015</v>
      </c>
      <c r="H80" s="83"/>
      <c r="I80" s="84"/>
      <c r="J80" s="52"/>
      <c r="K80" s="52"/>
      <c r="L80" s="68"/>
      <c r="M80" s="50"/>
      <c r="N80" s="50"/>
      <c r="O80" s="85">
        <f>SUM(J80:N80)</f>
        <v>0</v>
      </c>
      <c r="P80" s="86"/>
    </row>
    <row r="81" spans="1:16" ht="15" hidden="1">
      <c r="A81" s="39"/>
      <c r="B81" s="39"/>
      <c r="C81" s="39"/>
      <c r="D81" s="39"/>
      <c r="E81" s="39"/>
      <c r="F81" s="29"/>
      <c r="G81" s="30">
        <v>2016</v>
      </c>
      <c r="H81" s="83"/>
      <c r="I81" s="84"/>
      <c r="J81" s="52"/>
      <c r="K81" s="52"/>
      <c r="L81" s="68"/>
      <c r="M81" s="50"/>
      <c r="N81" s="50"/>
      <c r="O81" s="85">
        <f>SUM(J81:N81)</f>
        <v>0</v>
      </c>
      <c r="P81" s="86"/>
    </row>
    <row r="82" spans="1:16" ht="15" hidden="1">
      <c r="A82" s="87" t="s">
        <v>32</v>
      </c>
      <c r="B82" s="88"/>
      <c r="C82" s="88"/>
      <c r="D82" s="88"/>
      <c r="E82" s="88"/>
      <c r="F82" s="89"/>
      <c r="G82" s="89"/>
      <c r="H82" s="89"/>
      <c r="I82" s="90"/>
      <c r="J82" s="43">
        <f>SUM(J78:J81)</f>
        <v>39000</v>
      </c>
      <c r="K82" s="43">
        <f>SUM(K78:K81)</f>
        <v>0</v>
      </c>
      <c r="L82" s="69">
        <f>SUM(L78:L81)</f>
        <v>0</v>
      </c>
      <c r="M82" s="55"/>
      <c r="N82" s="55"/>
      <c r="O82" s="91">
        <f>SUM(O78:P81)</f>
        <v>39000</v>
      </c>
      <c r="P82" s="92"/>
    </row>
    <row r="83" ht="15" hidden="1"/>
    <row r="84" ht="15" hidden="1"/>
    <row r="85" spans="1:16" ht="15" hidden="1">
      <c r="A85" s="101" t="s">
        <v>15</v>
      </c>
      <c r="B85" s="102"/>
      <c r="C85" s="103"/>
      <c r="D85" s="104" t="s">
        <v>16</v>
      </c>
      <c r="E85" s="106" t="s">
        <v>17</v>
      </c>
      <c r="F85" s="106" t="s">
        <v>18</v>
      </c>
      <c r="G85" s="109" t="s">
        <v>19</v>
      </c>
      <c r="H85" s="110"/>
      <c r="I85" s="111"/>
      <c r="J85" s="109" t="s">
        <v>20</v>
      </c>
      <c r="K85" s="110"/>
      <c r="L85" s="110"/>
      <c r="M85" s="110"/>
      <c r="N85" s="110"/>
      <c r="O85" s="19"/>
      <c r="P85" s="20"/>
    </row>
    <row r="86" spans="1:16" ht="15" hidden="1">
      <c r="A86" s="106" t="s">
        <v>21</v>
      </c>
      <c r="B86" s="106" t="s">
        <v>22</v>
      </c>
      <c r="C86" s="106" t="s">
        <v>23</v>
      </c>
      <c r="D86" s="105"/>
      <c r="E86" s="107"/>
      <c r="F86" s="107"/>
      <c r="G86" s="112"/>
      <c r="H86" s="113"/>
      <c r="I86" s="114"/>
      <c r="J86" s="22"/>
      <c r="K86" s="22"/>
      <c r="L86" s="22"/>
      <c r="M86" s="22"/>
      <c r="N86" s="22"/>
      <c r="O86" s="22"/>
      <c r="P86" s="23"/>
    </row>
    <row r="87" spans="1:16" ht="15" hidden="1">
      <c r="A87" s="107"/>
      <c r="B87" s="107"/>
      <c r="C87" s="107"/>
      <c r="D87" s="105"/>
      <c r="E87" s="107"/>
      <c r="F87" s="107"/>
      <c r="G87" s="104" t="s">
        <v>24</v>
      </c>
      <c r="H87" s="109" t="s">
        <v>33</v>
      </c>
      <c r="I87" s="111"/>
      <c r="J87" s="101" t="s">
        <v>26</v>
      </c>
      <c r="K87" s="102"/>
      <c r="L87" s="102"/>
      <c r="M87" s="102"/>
      <c r="N87" s="103"/>
      <c r="O87" s="109" t="s">
        <v>27</v>
      </c>
      <c r="P87" s="111"/>
    </row>
    <row r="88" spans="1:16" ht="15" hidden="1">
      <c r="A88" s="107"/>
      <c r="B88" s="107"/>
      <c r="C88" s="107"/>
      <c r="D88" s="105"/>
      <c r="E88" s="107"/>
      <c r="F88" s="108"/>
      <c r="G88" s="115"/>
      <c r="H88" s="112"/>
      <c r="I88" s="114"/>
      <c r="J88" s="24">
        <v>1</v>
      </c>
      <c r="K88" s="24">
        <v>20</v>
      </c>
      <c r="L88" s="24">
        <v>31</v>
      </c>
      <c r="M88" s="24">
        <v>1005</v>
      </c>
      <c r="N88" s="24"/>
      <c r="O88" s="112"/>
      <c r="P88" s="114"/>
    </row>
    <row r="89" spans="1:16" ht="15" hidden="1">
      <c r="A89" s="25">
        <v>1025</v>
      </c>
      <c r="B89" s="27" t="s">
        <v>44</v>
      </c>
      <c r="C89" s="26" t="s">
        <v>29</v>
      </c>
      <c r="D89" s="59" t="s">
        <v>45</v>
      </c>
      <c r="E89" s="26" t="s">
        <v>31</v>
      </c>
      <c r="F89" s="29">
        <f>O89/H89</f>
        <v>1290</v>
      </c>
      <c r="G89" s="30">
        <v>2013</v>
      </c>
      <c r="H89" s="83">
        <v>20</v>
      </c>
      <c r="I89" s="84"/>
      <c r="J89" s="52">
        <v>6000</v>
      </c>
      <c r="K89" s="52">
        <v>5000</v>
      </c>
      <c r="L89" s="68">
        <f>8000+6800</f>
        <v>14800</v>
      </c>
      <c r="M89" s="56"/>
      <c r="N89" s="56"/>
      <c r="O89" s="85">
        <f>SUM(J89:N89)</f>
        <v>25800</v>
      </c>
      <c r="P89" s="86"/>
    </row>
    <row r="90" spans="1:16" ht="25.5" hidden="1">
      <c r="A90" s="33"/>
      <c r="B90" s="70" t="s">
        <v>46</v>
      </c>
      <c r="C90" s="33"/>
      <c r="D90" s="71" t="s">
        <v>47</v>
      </c>
      <c r="E90" s="33"/>
      <c r="F90" s="29">
        <f>O90/H90</f>
        <v>900</v>
      </c>
      <c r="G90" s="30">
        <v>2014</v>
      </c>
      <c r="H90" s="83">
        <v>30</v>
      </c>
      <c r="I90" s="84"/>
      <c r="J90" s="52">
        <v>8000</v>
      </c>
      <c r="K90" s="52">
        <v>9000</v>
      </c>
      <c r="L90" s="68">
        <v>10000</v>
      </c>
      <c r="M90" s="56"/>
      <c r="N90" s="56"/>
      <c r="O90" s="85">
        <f>SUM(J90:N90)</f>
        <v>27000</v>
      </c>
      <c r="P90" s="86"/>
    </row>
    <row r="91" spans="1:16" ht="15" hidden="1">
      <c r="A91" s="36"/>
      <c r="B91" s="37"/>
      <c r="C91" s="36"/>
      <c r="D91" s="62" t="s">
        <v>48</v>
      </c>
      <c r="E91" s="36"/>
      <c r="F91" s="29">
        <f>O91/H91</f>
        <v>766.6666666666666</v>
      </c>
      <c r="G91" s="30">
        <v>2015</v>
      </c>
      <c r="H91" s="83">
        <v>30</v>
      </c>
      <c r="I91" s="84"/>
      <c r="J91" s="52">
        <v>5000</v>
      </c>
      <c r="K91" s="52">
        <v>8000</v>
      </c>
      <c r="L91" s="68">
        <v>10000</v>
      </c>
      <c r="M91" s="50"/>
      <c r="N91" s="50"/>
      <c r="O91" s="85">
        <f>SUM(J91:N91)</f>
        <v>23000</v>
      </c>
      <c r="P91" s="86"/>
    </row>
    <row r="92" spans="1:16" ht="15" hidden="1">
      <c r="A92" s="39"/>
      <c r="B92" s="40"/>
      <c r="C92" s="39"/>
      <c r="D92" s="63" t="s">
        <v>49</v>
      </c>
      <c r="E92" s="39"/>
      <c r="F92" s="29"/>
      <c r="G92" s="30">
        <v>2016</v>
      </c>
      <c r="H92" s="83"/>
      <c r="I92" s="84"/>
      <c r="J92" s="52"/>
      <c r="K92" s="52"/>
      <c r="L92" s="68"/>
      <c r="M92" s="50"/>
      <c r="N92" s="50"/>
      <c r="O92" s="85">
        <f>SUM(J92:N92)</f>
        <v>0</v>
      </c>
      <c r="P92" s="86"/>
    </row>
    <row r="93" spans="1:16" ht="15" hidden="1">
      <c r="A93" s="87" t="s">
        <v>32</v>
      </c>
      <c r="B93" s="88"/>
      <c r="C93" s="88"/>
      <c r="D93" s="88"/>
      <c r="E93" s="88"/>
      <c r="F93" s="89"/>
      <c r="G93" s="89"/>
      <c r="H93" s="89"/>
      <c r="I93" s="90"/>
      <c r="J93" s="43">
        <f>SUM(J89:J92)</f>
        <v>19000</v>
      </c>
      <c r="K93" s="43">
        <f>SUM(K89:K92)</f>
        <v>22000</v>
      </c>
      <c r="L93" s="69">
        <f>SUM(L89:L92)</f>
        <v>34800</v>
      </c>
      <c r="M93" s="55"/>
      <c r="N93" s="55"/>
      <c r="O93" s="91">
        <f>SUM(O89:P92)</f>
        <v>75800</v>
      </c>
      <c r="P93" s="92"/>
    </row>
    <row r="94" ht="15" hidden="1"/>
    <row r="95" spans="1:16" ht="15" hidden="1">
      <c r="A95" s="101" t="s">
        <v>15</v>
      </c>
      <c r="B95" s="102"/>
      <c r="C95" s="103"/>
      <c r="D95" s="104" t="s">
        <v>16</v>
      </c>
      <c r="E95" s="106" t="s">
        <v>17</v>
      </c>
      <c r="F95" s="106" t="s">
        <v>18</v>
      </c>
      <c r="G95" s="109" t="s">
        <v>19</v>
      </c>
      <c r="H95" s="110"/>
      <c r="I95" s="111"/>
      <c r="J95" s="109" t="s">
        <v>20</v>
      </c>
      <c r="K95" s="110"/>
      <c r="L95" s="110"/>
      <c r="M95" s="110"/>
      <c r="N95" s="110"/>
      <c r="O95" s="19"/>
      <c r="P95" s="20"/>
    </row>
    <row r="96" spans="1:16" ht="15" hidden="1">
      <c r="A96" s="106" t="s">
        <v>21</v>
      </c>
      <c r="B96" s="106" t="s">
        <v>22</v>
      </c>
      <c r="C96" s="106" t="s">
        <v>23</v>
      </c>
      <c r="D96" s="105"/>
      <c r="E96" s="107"/>
      <c r="F96" s="107"/>
      <c r="G96" s="112"/>
      <c r="H96" s="113"/>
      <c r="I96" s="114"/>
      <c r="J96" s="22"/>
      <c r="K96" s="22"/>
      <c r="L96" s="22"/>
      <c r="M96" s="22"/>
      <c r="N96" s="22"/>
      <c r="O96" s="22"/>
      <c r="P96" s="23"/>
    </row>
    <row r="97" spans="1:16" ht="15" hidden="1">
      <c r="A97" s="107"/>
      <c r="B97" s="107"/>
      <c r="C97" s="107"/>
      <c r="D97" s="105"/>
      <c r="E97" s="107"/>
      <c r="F97" s="107"/>
      <c r="G97" s="104" t="s">
        <v>24</v>
      </c>
      <c r="H97" s="109" t="s">
        <v>33</v>
      </c>
      <c r="I97" s="111"/>
      <c r="J97" s="101" t="s">
        <v>26</v>
      </c>
      <c r="K97" s="102"/>
      <c r="L97" s="102"/>
      <c r="M97" s="102"/>
      <c r="N97" s="103"/>
      <c r="O97" s="109" t="s">
        <v>27</v>
      </c>
      <c r="P97" s="111"/>
    </row>
    <row r="98" spans="1:16" ht="15" hidden="1">
      <c r="A98" s="107"/>
      <c r="B98" s="107"/>
      <c r="C98" s="107"/>
      <c r="D98" s="105"/>
      <c r="E98" s="107"/>
      <c r="F98" s="108"/>
      <c r="G98" s="115"/>
      <c r="H98" s="112"/>
      <c r="I98" s="114"/>
      <c r="J98" s="24">
        <v>20</v>
      </c>
      <c r="K98" s="24">
        <v>31</v>
      </c>
      <c r="L98" s="24">
        <v>1005</v>
      </c>
      <c r="M98" s="24"/>
      <c r="N98" s="24"/>
      <c r="O98" s="112"/>
      <c r="P98" s="114"/>
    </row>
    <row r="99" spans="1:16" ht="15" hidden="1">
      <c r="A99" s="25">
        <v>1026</v>
      </c>
      <c r="B99" s="27" t="s">
        <v>50</v>
      </c>
      <c r="C99" s="26" t="s">
        <v>29</v>
      </c>
      <c r="D99" s="59" t="s">
        <v>51</v>
      </c>
      <c r="E99" s="26" t="s">
        <v>31</v>
      </c>
      <c r="F99" s="29"/>
      <c r="G99" s="30">
        <v>2013</v>
      </c>
      <c r="H99" s="83"/>
      <c r="I99" s="84"/>
      <c r="J99" s="52"/>
      <c r="K99" s="52"/>
      <c r="L99" s="67">
        <v>0</v>
      </c>
      <c r="M99" s="56"/>
      <c r="N99" s="56"/>
      <c r="O99" s="85">
        <f>SUM(J99:N99)</f>
        <v>0</v>
      </c>
      <c r="P99" s="86"/>
    </row>
    <row r="100" spans="1:16" ht="15" hidden="1">
      <c r="A100" s="33"/>
      <c r="B100" s="70" t="s">
        <v>52</v>
      </c>
      <c r="C100" s="33"/>
      <c r="D100" s="71" t="s">
        <v>53</v>
      </c>
      <c r="E100" s="33"/>
      <c r="F100" s="29">
        <v>0</v>
      </c>
      <c r="G100" s="30">
        <v>2014</v>
      </c>
      <c r="H100" s="83"/>
      <c r="I100" s="84"/>
      <c r="J100" s="52"/>
      <c r="K100" s="52"/>
      <c r="L100" s="68"/>
      <c r="M100" s="56"/>
      <c r="N100" s="56"/>
      <c r="O100" s="85">
        <f>SUM(J100:N100)</f>
        <v>0</v>
      </c>
      <c r="P100" s="86"/>
    </row>
    <row r="101" spans="1:16" ht="15" hidden="1">
      <c r="A101" s="36"/>
      <c r="B101" s="37"/>
      <c r="C101" s="36"/>
      <c r="D101" s="62"/>
      <c r="E101" s="36"/>
      <c r="F101" s="29"/>
      <c r="G101" s="30">
        <v>2015</v>
      </c>
      <c r="H101" s="83"/>
      <c r="I101" s="84"/>
      <c r="J101" s="52"/>
      <c r="K101" s="52"/>
      <c r="L101" s="68"/>
      <c r="M101" s="50"/>
      <c r="N101" s="50"/>
      <c r="O101" s="85">
        <f>SUM(J101:N101)</f>
        <v>0</v>
      </c>
      <c r="P101" s="86"/>
    </row>
    <row r="102" spans="1:16" ht="15" hidden="1">
      <c r="A102" s="39"/>
      <c r="B102" s="40"/>
      <c r="C102" s="39"/>
      <c r="D102" s="63"/>
      <c r="E102" s="39"/>
      <c r="F102" s="29"/>
      <c r="G102" s="30">
        <v>2016</v>
      </c>
      <c r="H102" s="83"/>
      <c r="I102" s="84"/>
      <c r="J102" s="52"/>
      <c r="K102" s="52"/>
      <c r="L102" s="68"/>
      <c r="M102" s="50"/>
      <c r="N102" s="50"/>
      <c r="O102" s="85">
        <f>SUM(J102:N102)</f>
        <v>0</v>
      </c>
      <c r="P102" s="86"/>
    </row>
    <row r="103" spans="1:16" ht="15" hidden="1">
      <c r="A103" s="87" t="s">
        <v>32</v>
      </c>
      <c r="B103" s="88"/>
      <c r="C103" s="88"/>
      <c r="D103" s="88"/>
      <c r="E103" s="88"/>
      <c r="F103" s="89"/>
      <c r="G103" s="89"/>
      <c r="H103" s="89"/>
      <c r="I103" s="90"/>
      <c r="J103" s="43">
        <f>SUM(J99:J102)</f>
        <v>0</v>
      </c>
      <c r="K103" s="43">
        <f>SUM(K99:K102)</f>
        <v>0</v>
      </c>
      <c r="L103" s="69">
        <f>SUM(L99:L102)</f>
        <v>0</v>
      </c>
      <c r="M103" s="55"/>
      <c r="N103" s="55"/>
      <c r="O103" s="91">
        <f>SUM(O99:P102)</f>
        <v>0</v>
      </c>
      <c r="P103" s="92"/>
    </row>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36" spans="1:16" ht="15">
      <c r="A136" s="93" t="str">
        <f>'[1]P 0112 HABITAR BOA VISTA'!A85:O85</f>
        <v>Lei de Diretrizes Orçamentárias</v>
      </c>
      <c r="B136" s="94"/>
      <c r="C136" s="94"/>
      <c r="D136" s="94"/>
      <c r="E136" s="94"/>
      <c r="F136" s="94"/>
      <c r="G136" s="94"/>
      <c r="H136" s="94"/>
      <c r="I136" s="94"/>
      <c r="J136" s="94"/>
      <c r="K136" s="94"/>
      <c r="L136" s="94"/>
      <c r="M136" s="94"/>
      <c r="N136" s="94"/>
      <c r="O136" s="94"/>
      <c r="P136" s="72"/>
    </row>
    <row r="137" spans="1:16" ht="15">
      <c r="A137" s="95" t="s">
        <v>0</v>
      </c>
      <c r="B137" s="96"/>
      <c r="C137" s="96"/>
      <c r="D137" s="96"/>
      <c r="E137" s="96"/>
      <c r="F137" s="96"/>
      <c r="G137" s="96"/>
      <c r="H137" s="96"/>
      <c r="I137" s="96"/>
      <c r="J137" s="96"/>
      <c r="K137" s="96"/>
      <c r="L137" s="96"/>
      <c r="M137" s="96"/>
      <c r="N137" s="96"/>
      <c r="O137" s="96"/>
      <c r="P137" s="65"/>
    </row>
    <row r="138" spans="1:16" ht="15">
      <c r="A138" s="97" t="str">
        <f>'[1]P 0112 HABITAR BOA VISTA'!A87:O87</f>
        <v>Ldo 2013 Informação Complementar</v>
      </c>
      <c r="B138" s="98"/>
      <c r="C138" s="98"/>
      <c r="D138" s="98"/>
      <c r="E138" s="98"/>
      <c r="F138" s="98"/>
      <c r="G138" s="98"/>
      <c r="H138" s="98"/>
      <c r="I138" s="98"/>
      <c r="J138" s="98"/>
      <c r="K138" s="98"/>
      <c r="L138" s="98"/>
      <c r="M138" s="98"/>
      <c r="N138" s="98"/>
      <c r="O138" s="98"/>
      <c r="P138" s="65"/>
    </row>
    <row r="139" spans="1:16" ht="15">
      <c r="A139" s="99"/>
      <c r="B139" s="100"/>
      <c r="C139" s="100"/>
      <c r="D139" s="100"/>
      <c r="E139" s="100"/>
      <c r="F139" s="100"/>
      <c r="G139" s="100"/>
      <c r="H139" s="100"/>
      <c r="I139" s="100"/>
      <c r="J139" s="100"/>
      <c r="K139" s="100"/>
      <c r="L139" s="100"/>
      <c r="M139" s="100"/>
      <c r="N139" s="100"/>
      <c r="O139" s="100"/>
      <c r="P139" s="65"/>
    </row>
    <row r="140" spans="1:16" ht="15">
      <c r="A140" s="77" t="str">
        <f>'[2]P 0113 ENSINO FUND EDUCAÇÃO BAS'!A11:P11</f>
        <v>Programa de governo: 0113 EDUCAÇÃO BÁSICA DO ENSINO FUNDAMENTAL</v>
      </c>
      <c r="B140" s="78"/>
      <c r="C140" s="78"/>
      <c r="D140" s="78"/>
      <c r="E140" s="78"/>
      <c r="F140" s="78"/>
      <c r="G140" s="78"/>
      <c r="H140" s="78"/>
      <c r="I140" s="78"/>
      <c r="J140" s="78"/>
      <c r="K140" s="78"/>
      <c r="L140" s="78"/>
      <c r="M140" s="78"/>
      <c r="N140" s="78"/>
      <c r="O140" s="78"/>
      <c r="P140" s="73"/>
    </row>
    <row r="141" spans="1:16" ht="15">
      <c r="A141" s="80" t="s">
        <v>54</v>
      </c>
      <c r="B141" s="79"/>
      <c r="C141" s="79"/>
      <c r="D141" s="79"/>
      <c r="E141" s="79"/>
      <c r="F141" s="79"/>
      <c r="G141" s="79"/>
      <c r="H141" s="79"/>
      <c r="I141" s="79"/>
      <c r="J141" s="79"/>
      <c r="K141" s="79"/>
      <c r="L141" s="79"/>
      <c r="M141" s="79"/>
      <c r="N141" s="79"/>
      <c r="O141" s="79"/>
      <c r="P141" s="65"/>
    </row>
    <row r="142" spans="1:16" ht="15">
      <c r="A142" s="77" t="s">
        <v>55</v>
      </c>
      <c r="B142" s="78"/>
      <c r="C142" s="78"/>
      <c r="D142" s="78"/>
      <c r="E142" s="78"/>
      <c r="F142" s="78"/>
      <c r="G142" s="78"/>
      <c r="H142" s="78"/>
      <c r="I142" s="78"/>
      <c r="J142" s="78"/>
      <c r="K142" s="78"/>
      <c r="L142" s="78"/>
      <c r="M142" s="78"/>
      <c r="N142" s="78"/>
      <c r="O142" s="78"/>
      <c r="P142" s="73"/>
    </row>
    <row r="143" spans="1:16" ht="15">
      <c r="A143" s="77" t="s">
        <v>56</v>
      </c>
      <c r="B143" s="78"/>
      <c r="C143" s="78"/>
      <c r="D143" s="78"/>
      <c r="E143" s="78"/>
      <c r="F143" s="78"/>
      <c r="G143" s="78"/>
      <c r="H143" s="78"/>
      <c r="I143" s="78"/>
      <c r="J143" s="78"/>
      <c r="K143" s="78"/>
      <c r="L143" s="78"/>
      <c r="M143" s="78"/>
      <c r="N143" s="78"/>
      <c r="O143" s="78"/>
      <c r="P143" s="65"/>
    </row>
    <row r="144" spans="1:16" ht="15">
      <c r="A144" s="77" t="s">
        <v>57</v>
      </c>
      <c r="B144" s="78"/>
      <c r="C144" s="78"/>
      <c r="D144" s="78"/>
      <c r="E144" s="78"/>
      <c r="F144" s="78"/>
      <c r="G144" s="78"/>
      <c r="H144" s="78"/>
      <c r="I144" s="78"/>
      <c r="J144" s="78"/>
      <c r="K144" s="78"/>
      <c r="L144" s="78"/>
      <c r="M144" s="78"/>
      <c r="N144" s="78"/>
      <c r="O144" s="78"/>
      <c r="P144" s="73"/>
    </row>
    <row r="145" spans="1:16" ht="15">
      <c r="A145" s="81" t="s">
        <v>58</v>
      </c>
      <c r="B145" s="82"/>
      <c r="C145" s="82"/>
      <c r="D145" s="82"/>
      <c r="E145" s="82"/>
      <c r="F145" s="82"/>
      <c r="G145" s="82"/>
      <c r="H145" s="82"/>
      <c r="I145" s="82"/>
      <c r="J145" s="82"/>
      <c r="K145" s="82"/>
      <c r="L145" s="82"/>
      <c r="M145" s="82"/>
      <c r="N145" s="82"/>
      <c r="O145" s="82"/>
      <c r="P145" s="65"/>
    </row>
    <row r="146" spans="1:16" ht="15">
      <c r="A146" s="77" t="s">
        <v>59</v>
      </c>
      <c r="B146" s="78"/>
      <c r="C146" s="78"/>
      <c r="D146" s="78"/>
      <c r="E146" s="78"/>
      <c r="F146" s="78"/>
      <c r="G146" s="78"/>
      <c r="H146" s="78"/>
      <c r="I146" s="78"/>
      <c r="J146" s="78"/>
      <c r="K146" s="78"/>
      <c r="L146" s="78"/>
      <c r="M146" s="78"/>
      <c r="N146" s="78"/>
      <c r="O146" s="78"/>
      <c r="P146" s="73"/>
    </row>
    <row r="147" spans="1:16" ht="15">
      <c r="A147" s="77" t="s">
        <v>60</v>
      </c>
      <c r="B147" s="78"/>
      <c r="C147" s="78"/>
      <c r="D147" s="78"/>
      <c r="E147" s="78"/>
      <c r="F147" s="78"/>
      <c r="G147" s="78"/>
      <c r="H147" s="78"/>
      <c r="I147" s="78"/>
      <c r="J147" s="78"/>
      <c r="K147" s="78"/>
      <c r="L147" s="78"/>
      <c r="M147" s="78"/>
      <c r="N147" s="78"/>
      <c r="O147" s="78"/>
      <c r="P147" s="65"/>
    </row>
    <row r="148" spans="1:16" ht="15">
      <c r="A148" s="77" t="s">
        <v>61</v>
      </c>
      <c r="B148" s="78"/>
      <c r="C148" s="78"/>
      <c r="D148" s="78"/>
      <c r="E148" s="78"/>
      <c r="F148" s="78"/>
      <c r="G148" s="78"/>
      <c r="H148" s="78"/>
      <c r="I148" s="78"/>
      <c r="J148" s="78"/>
      <c r="K148" s="78"/>
      <c r="L148" s="78"/>
      <c r="M148" s="78"/>
      <c r="N148" s="78"/>
      <c r="O148" s="78"/>
      <c r="P148" s="73"/>
    </row>
    <row r="149" spans="1:16" ht="15">
      <c r="A149" s="77" t="s">
        <v>62</v>
      </c>
      <c r="B149" s="78"/>
      <c r="C149" s="78"/>
      <c r="D149" s="78"/>
      <c r="E149" s="78"/>
      <c r="F149" s="78"/>
      <c r="G149" s="78"/>
      <c r="H149" s="78"/>
      <c r="I149" s="78"/>
      <c r="J149" s="78"/>
      <c r="K149" s="78"/>
      <c r="L149" s="78"/>
      <c r="M149" s="78"/>
      <c r="N149" s="78"/>
      <c r="O149" s="78"/>
      <c r="P149" s="65"/>
    </row>
    <row r="150" spans="1:16" ht="15">
      <c r="A150" s="77" t="s">
        <v>63</v>
      </c>
      <c r="B150" s="78"/>
      <c r="C150" s="78"/>
      <c r="D150" s="78"/>
      <c r="E150" s="78"/>
      <c r="F150" s="78"/>
      <c r="G150" s="78"/>
      <c r="H150" s="78"/>
      <c r="I150" s="78"/>
      <c r="J150" s="78"/>
      <c r="K150" s="78"/>
      <c r="L150" s="78"/>
      <c r="M150" s="78"/>
      <c r="N150" s="78"/>
      <c r="O150" s="78"/>
      <c r="P150" s="73"/>
    </row>
    <row r="151" spans="1:16" ht="15">
      <c r="A151" s="74"/>
      <c r="B151" s="75"/>
      <c r="C151" s="75"/>
      <c r="D151" s="75"/>
      <c r="E151" s="75"/>
      <c r="F151" s="75"/>
      <c r="G151" s="75"/>
      <c r="H151" s="75"/>
      <c r="I151" s="75"/>
      <c r="J151" s="75"/>
      <c r="K151" s="75"/>
      <c r="L151" s="75"/>
      <c r="M151" s="75"/>
      <c r="N151" s="75"/>
      <c r="O151" s="76"/>
      <c r="P151" s="65"/>
    </row>
    <row r="152" spans="1:16" ht="15" hidden="1">
      <c r="A152" s="77" t="s">
        <v>64</v>
      </c>
      <c r="B152" s="78"/>
      <c r="C152" s="78"/>
      <c r="D152" s="75"/>
      <c r="E152" s="75"/>
      <c r="F152" s="75"/>
      <c r="G152" s="75"/>
      <c r="H152" s="75"/>
      <c r="I152" s="75"/>
      <c r="J152" s="75"/>
      <c r="K152" s="75"/>
      <c r="L152" s="75"/>
      <c r="M152" s="75"/>
      <c r="N152" s="75"/>
      <c r="O152" s="75"/>
      <c r="P152" s="73"/>
    </row>
    <row r="153" spans="1:16" ht="15" hidden="1">
      <c r="A153" s="77" t="s">
        <v>65</v>
      </c>
      <c r="B153" s="78"/>
      <c r="C153" s="78"/>
      <c r="D153" s="78"/>
      <c r="E153" s="78"/>
      <c r="F153" s="78"/>
      <c r="G153" s="78"/>
      <c r="H153" s="78"/>
      <c r="I153" s="78"/>
      <c r="J153" s="78"/>
      <c r="K153" s="78"/>
      <c r="L153" s="78"/>
      <c r="M153" s="78"/>
      <c r="N153" s="78"/>
      <c r="O153" s="79"/>
      <c r="P153" s="65"/>
    </row>
    <row r="154" spans="1:16" ht="15" hidden="1">
      <c r="A154" s="77" t="s">
        <v>66</v>
      </c>
      <c r="B154" s="78"/>
      <c r="C154" s="78"/>
      <c r="D154" s="78"/>
      <c r="E154" s="78"/>
      <c r="F154" s="78"/>
      <c r="G154" s="78"/>
      <c r="H154" s="78"/>
      <c r="I154" s="78"/>
      <c r="J154" s="78"/>
      <c r="K154" s="78"/>
      <c r="L154" s="78"/>
      <c r="M154" s="78"/>
      <c r="N154" s="78"/>
      <c r="O154" s="78"/>
      <c r="P154" s="73"/>
    </row>
    <row r="155" spans="1:16" ht="15" hidden="1">
      <c r="A155" s="77" t="s">
        <v>67</v>
      </c>
      <c r="B155" s="78"/>
      <c r="C155" s="78"/>
      <c r="D155" s="78"/>
      <c r="E155" s="78"/>
      <c r="F155" s="78"/>
      <c r="G155" s="78"/>
      <c r="H155" s="78"/>
      <c r="I155" s="78"/>
      <c r="J155" s="78"/>
      <c r="K155" s="78"/>
      <c r="L155" s="78"/>
      <c r="M155" s="78"/>
      <c r="N155" s="78"/>
      <c r="O155" s="78"/>
      <c r="P155" s="65"/>
    </row>
    <row r="156" spans="1:16" ht="15" hidden="1">
      <c r="A156" s="77" t="s">
        <v>68</v>
      </c>
      <c r="B156" s="78"/>
      <c r="C156" s="78"/>
      <c r="D156" s="78"/>
      <c r="E156" s="78"/>
      <c r="F156" s="78"/>
      <c r="G156" s="78"/>
      <c r="H156" s="78"/>
      <c r="I156" s="78"/>
      <c r="J156" s="78"/>
      <c r="K156" s="78"/>
      <c r="L156" s="78"/>
      <c r="M156" s="78"/>
      <c r="N156" s="78"/>
      <c r="O156" s="78"/>
      <c r="P156" s="73"/>
    </row>
    <row r="157" spans="1:16" ht="15" hidden="1">
      <c r="A157" s="77" t="s">
        <v>69</v>
      </c>
      <c r="B157" s="78"/>
      <c r="C157" s="78"/>
      <c r="D157" s="78"/>
      <c r="E157" s="78"/>
      <c r="F157" s="78"/>
      <c r="G157" s="78"/>
      <c r="H157" s="78"/>
      <c r="I157" s="78"/>
      <c r="J157" s="78"/>
      <c r="K157" s="78"/>
      <c r="L157" s="78"/>
      <c r="M157" s="78"/>
      <c r="N157" s="78"/>
      <c r="O157" s="78"/>
      <c r="P157" s="65"/>
    </row>
    <row r="158" spans="1:16" ht="15" hidden="1">
      <c r="A158" s="77" t="s">
        <v>70</v>
      </c>
      <c r="B158" s="78"/>
      <c r="C158" s="78"/>
      <c r="D158" s="78"/>
      <c r="E158" s="78"/>
      <c r="F158" s="78"/>
      <c r="G158" s="78"/>
      <c r="H158" s="78"/>
      <c r="I158" s="78"/>
      <c r="J158" s="78"/>
      <c r="K158" s="78"/>
      <c r="L158" s="78"/>
      <c r="M158" s="78"/>
      <c r="N158" s="78"/>
      <c r="O158" s="78"/>
      <c r="P158" s="73"/>
    </row>
    <row r="159" spans="1:16" ht="15" hidden="1">
      <c r="A159" s="77" t="s">
        <v>71</v>
      </c>
      <c r="B159" s="78"/>
      <c r="C159" s="78"/>
      <c r="D159" s="78"/>
      <c r="E159" s="78"/>
      <c r="F159" s="78"/>
      <c r="G159" s="78"/>
      <c r="H159" s="78"/>
      <c r="I159" s="78"/>
      <c r="J159" s="78"/>
      <c r="K159" s="78"/>
      <c r="L159" s="78"/>
      <c r="M159" s="78"/>
      <c r="N159" s="78"/>
      <c r="O159" s="78"/>
      <c r="P159" s="65"/>
    </row>
    <row r="160" spans="1:16" ht="15" hidden="1">
      <c r="A160" s="77" t="s">
        <v>72</v>
      </c>
      <c r="B160" s="78"/>
      <c r="C160" s="78"/>
      <c r="D160" s="78"/>
      <c r="E160" s="78"/>
      <c r="F160" s="78"/>
      <c r="G160" s="78"/>
      <c r="H160" s="78"/>
      <c r="I160" s="78"/>
      <c r="J160" s="78"/>
      <c r="K160" s="78"/>
      <c r="L160" s="78"/>
      <c r="M160" s="78"/>
      <c r="N160" s="78"/>
      <c r="O160" s="78"/>
      <c r="P160" s="73"/>
    </row>
    <row r="161" spans="1:16" ht="15" hidden="1">
      <c r="A161" s="64"/>
      <c r="B161" s="12"/>
      <c r="C161" s="12"/>
      <c r="D161" s="12"/>
      <c r="E161" s="12"/>
      <c r="F161" s="12"/>
      <c r="G161" s="12"/>
      <c r="H161" s="12"/>
      <c r="I161" s="12"/>
      <c r="J161" s="12"/>
      <c r="K161" s="12"/>
      <c r="L161" s="12"/>
      <c r="M161" s="12"/>
      <c r="N161" s="12"/>
      <c r="O161" s="12"/>
      <c r="P161" s="65"/>
    </row>
    <row r="162" spans="1:16" ht="15" hidden="1">
      <c r="A162" s="77" t="s">
        <v>73</v>
      </c>
      <c r="B162" s="78"/>
      <c r="C162" s="78"/>
      <c r="D162" s="75"/>
      <c r="E162" s="75"/>
      <c r="F162" s="75"/>
      <c r="G162" s="75"/>
      <c r="H162" s="75"/>
      <c r="I162" s="75"/>
      <c r="J162" s="75"/>
      <c r="K162" s="75"/>
      <c r="L162" s="75"/>
      <c r="M162" s="75"/>
      <c r="N162" s="75"/>
      <c r="O162" s="75"/>
      <c r="P162" s="73"/>
    </row>
    <row r="163" spans="1:16" ht="15" hidden="1">
      <c r="A163" s="77" t="s">
        <v>74</v>
      </c>
      <c r="B163" s="78"/>
      <c r="C163" s="78"/>
      <c r="D163" s="78"/>
      <c r="E163" s="78"/>
      <c r="F163" s="78"/>
      <c r="G163" s="78"/>
      <c r="H163" s="78"/>
      <c r="I163" s="78"/>
      <c r="J163" s="78"/>
      <c r="K163" s="78"/>
      <c r="L163" s="78"/>
      <c r="M163" s="78"/>
      <c r="N163" s="78"/>
      <c r="O163" s="79"/>
      <c r="P163" s="65"/>
    </row>
    <row r="164" spans="1:16" ht="15" hidden="1">
      <c r="A164" s="77" t="s">
        <v>75</v>
      </c>
      <c r="B164" s="78"/>
      <c r="C164" s="78"/>
      <c r="D164" s="78"/>
      <c r="E164" s="78"/>
      <c r="F164" s="78"/>
      <c r="G164" s="78"/>
      <c r="H164" s="78"/>
      <c r="I164" s="78"/>
      <c r="J164" s="78"/>
      <c r="K164" s="78"/>
      <c r="L164" s="78"/>
      <c r="M164" s="78"/>
      <c r="N164" s="78"/>
      <c r="O164" s="78"/>
      <c r="P164" s="73"/>
    </row>
    <row r="165" spans="1:16" ht="15" hidden="1">
      <c r="A165" s="77" t="s">
        <v>76</v>
      </c>
      <c r="B165" s="78"/>
      <c r="C165" s="78"/>
      <c r="D165" s="78"/>
      <c r="E165" s="78"/>
      <c r="F165" s="78"/>
      <c r="G165" s="78"/>
      <c r="H165" s="78"/>
      <c r="I165" s="78"/>
      <c r="J165" s="78"/>
      <c r="K165" s="78"/>
      <c r="L165" s="78"/>
      <c r="M165" s="78"/>
      <c r="N165" s="78"/>
      <c r="O165" s="78"/>
      <c r="P165" s="65"/>
    </row>
    <row r="166" spans="1:16" ht="15" hidden="1">
      <c r="A166" s="77" t="s">
        <v>77</v>
      </c>
      <c r="B166" s="78"/>
      <c r="C166" s="78"/>
      <c r="D166" s="78"/>
      <c r="E166" s="78"/>
      <c r="F166" s="78"/>
      <c r="G166" s="78"/>
      <c r="H166" s="78"/>
      <c r="I166" s="78"/>
      <c r="J166" s="78"/>
      <c r="K166" s="78"/>
      <c r="L166" s="78"/>
      <c r="M166" s="78"/>
      <c r="N166" s="78"/>
      <c r="O166" s="78"/>
      <c r="P166" s="73"/>
    </row>
    <row r="167" spans="1:16" ht="15" hidden="1">
      <c r="A167" s="77" t="s">
        <v>78</v>
      </c>
      <c r="B167" s="78"/>
      <c r="C167" s="78"/>
      <c r="D167" s="78"/>
      <c r="E167" s="78"/>
      <c r="F167" s="78"/>
      <c r="G167" s="78"/>
      <c r="H167" s="78"/>
      <c r="I167" s="78"/>
      <c r="J167" s="78"/>
      <c r="K167" s="78"/>
      <c r="L167" s="78"/>
      <c r="M167" s="78"/>
      <c r="N167" s="78"/>
      <c r="O167" s="78"/>
      <c r="P167" s="65"/>
    </row>
    <row r="168" spans="1:16" ht="15" hidden="1">
      <c r="A168" s="77" t="s">
        <v>79</v>
      </c>
      <c r="B168" s="78"/>
      <c r="C168" s="78"/>
      <c r="D168" s="78"/>
      <c r="E168" s="78"/>
      <c r="F168" s="78"/>
      <c r="G168" s="78"/>
      <c r="H168" s="78"/>
      <c r="I168" s="78"/>
      <c r="J168" s="78"/>
      <c r="K168" s="78"/>
      <c r="L168" s="78"/>
      <c r="M168" s="78"/>
      <c r="N168" s="78"/>
      <c r="O168" s="78"/>
      <c r="P168" s="73"/>
    </row>
    <row r="169" spans="1:16" ht="15" hidden="1">
      <c r="A169" s="77" t="s">
        <v>71</v>
      </c>
      <c r="B169" s="78"/>
      <c r="C169" s="78"/>
      <c r="D169" s="78"/>
      <c r="E169" s="78"/>
      <c r="F169" s="78"/>
      <c r="G169" s="78"/>
      <c r="H169" s="78"/>
      <c r="I169" s="78"/>
      <c r="J169" s="78"/>
      <c r="K169" s="78"/>
      <c r="L169" s="78"/>
      <c r="M169" s="78"/>
      <c r="N169" s="78"/>
      <c r="O169" s="78"/>
      <c r="P169" s="65"/>
    </row>
    <row r="170" spans="1:16" ht="15" hidden="1">
      <c r="A170" s="77" t="s">
        <v>80</v>
      </c>
      <c r="B170" s="78"/>
      <c r="C170" s="78"/>
      <c r="D170" s="78"/>
      <c r="E170" s="78"/>
      <c r="F170" s="78"/>
      <c r="G170" s="78"/>
      <c r="H170" s="78"/>
      <c r="I170" s="78"/>
      <c r="J170" s="78"/>
      <c r="K170" s="78"/>
      <c r="L170" s="78"/>
      <c r="M170" s="78"/>
      <c r="N170" s="78"/>
      <c r="O170" s="78"/>
      <c r="P170" s="73"/>
    </row>
    <row r="171" spans="1:16" ht="15" hidden="1">
      <c r="A171" s="3"/>
      <c r="B171" s="3"/>
      <c r="C171" s="3"/>
      <c r="D171" s="3"/>
      <c r="E171" s="3"/>
      <c r="F171" s="3"/>
      <c r="G171" s="3"/>
      <c r="H171" s="3"/>
      <c r="I171" s="3"/>
      <c r="J171" s="3"/>
      <c r="K171" s="3"/>
      <c r="L171" s="3"/>
      <c r="M171" s="3"/>
      <c r="N171" s="3"/>
      <c r="O171" s="3"/>
      <c r="P171" s="12"/>
    </row>
    <row r="172" spans="1:16" ht="15" hidden="1">
      <c r="A172" s="3"/>
      <c r="B172" s="3"/>
      <c r="C172" s="3"/>
      <c r="D172" s="3"/>
      <c r="E172" s="3"/>
      <c r="F172" s="3"/>
      <c r="G172" s="3"/>
      <c r="H172" s="3"/>
      <c r="I172" s="3"/>
      <c r="J172" s="3"/>
      <c r="K172" s="3"/>
      <c r="L172" s="3"/>
      <c r="M172" s="3"/>
      <c r="N172" s="3"/>
      <c r="O172" s="3"/>
      <c r="P172" s="12"/>
    </row>
    <row r="173" ht="15" hidden="1"/>
    <row r="174" spans="1:16" ht="15" hidden="1">
      <c r="A174" s="77" t="s">
        <v>81</v>
      </c>
      <c r="B174" s="78"/>
      <c r="C174" s="78"/>
      <c r="D174" s="78"/>
      <c r="E174" s="78"/>
      <c r="F174" s="78"/>
      <c r="G174" s="78"/>
      <c r="H174" s="75"/>
      <c r="I174" s="75"/>
      <c r="J174" s="75"/>
      <c r="K174" s="75"/>
      <c r="L174" s="75"/>
      <c r="M174" s="75"/>
      <c r="N174" s="75"/>
      <c r="O174" s="75"/>
      <c r="P174" s="73"/>
    </row>
    <row r="175" spans="1:16" ht="15" hidden="1">
      <c r="A175" s="77" t="s">
        <v>82</v>
      </c>
      <c r="B175" s="78"/>
      <c r="C175" s="78"/>
      <c r="D175" s="78"/>
      <c r="E175" s="78"/>
      <c r="F175" s="78"/>
      <c r="G175" s="78"/>
      <c r="H175" s="78"/>
      <c r="I175" s="78"/>
      <c r="J175" s="78"/>
      <c r="K175" s="78"/>
      <c r="L175" s="78"/>
      <c r="M175" s="78"/>
      <c r="N175" s="78"/>
      <c r="O175" s="79"/>
      <c r="P175" s="65"/>
    </row>
    <row r="176" spans="1:16" ht="15" hidden="1">
      <c r="A176" s="77" t="s">
        <v>83</v>
      </c>
      <c r="B176" s="78"/>
      <c r="C176" s="78"/>
      <c r="D176" s="78"/>
      <c r="E176" s="78"/>
      <c r="F176" s="78"/>
      <c r="G176" s="78"/>
      <c r="H176" s="78"/>
      <c r="I176" s="78"/>
      <c r="J176" s="78"/>
      <c r="K176" s="78"/>
      <c r="L176" s="78"/>
      <c r="M176" s="78"/>
      <c r="N176" s="78"/>
      <c r="O176" s="78"/>
      <c r="P176" s="73"/>
    </row>
    <row r="177" spans="1:16" ht="15" hidden="1">
      <c r="A177" s="77" t="s">
        <v>67</v>
      </c>
      <c r="B177" s="78"/>
      <c r="C177" s="78"/>
      <c r="D177" s="78"/>
      <c r="E177" s="78"/>
      <c r="F177" s="78"/>
      <c r="G177" s="78"/>
      <c r="H177" s="78"/>
      <c r="I177" s="78"/>
      <c r="J177" s="78"/>
      <c r="K177" s="78"/>
      <c r="L177" s="78"/>
      <c r="M177" s="78"/>
      <c r="N177" s="78"/>
      <c r="O177" s="78"/>
      <c r="P177" s="65"/>
    </row>
    <row r="178" spans="1:16" ht="15" hidden="1">
      <c r="A178" s="77" t="s">
        <v>68</v>
      </c>
      <c r="B178" s="78"/>
      <c r="C178" s="78"/>
      <c r="D178" s="78"/>
      <c r="E178" s="78"/>
      <c r="F178" s="78"/>
      <c r="G178" s="78"/>
      <c r="H178" s="78"/>
      <c r="I178" s="78"/>
      <c r="J178" s="78"/>
      <c r="K178" s="78"/>
      <c r="L178" s="78"/>
      <c r="M178" s="78"/>
      <c r="N178" s="78"/>
      <c r="O178" s="78"/>
      <c r="P178" s="73"/>
    </row>
    <row r="179" spans="1:16" ht="15" hidden="1">
      <c r="A179" s="77" t="s">
        <v>84</v>
      </c>
      <c r="B179" s="78"/>
      <c r="C179" s="78"/>
      <c r="D179" s="78"/>
      <c r="E179" s="78"/>
      <c r="F179" s="78"/>
      <c r="G179" s="78"/>
      <c r="H179" s="78"/>
      <c r="I179" s="78"/>
      <c r="J179" s="78"/>
      <c r="K179" s="78"/>
      <c r="L179" s="78"/>
      <c r="M179" s="78"/>
      <c r="N179" s="78"/>
      <c r="O179" s="78"/>
      <c r="P179" s="65"/>
    </row>
    <row r="180" spans="1:16" ht="15" hidden="1">
      <c r="A180" s="77" t="s">
        <v>85</v>
      </c>
      <c r="B180" s="78"/>
      <c r="C180" s="78"/>
      <c r="D180" s="78"/>
      <c r="E180" s="78"/>
      <c r="F180" s="78"/>
      <c r="G180" s="78"/>
      <c r="H180" s="78"/>
      <c r="I180" s="78"/>
      <c r="J180" s="78"/>
      <c r="K180" s="78"/>
      <c r="L180" s="78"/>
      <c r="M180" s="78"/>
      <c r="N180" s="78"/>
      <c r="O180" s="78"/>
      <c r="P180" s="73"/>
    </row>
    <row r="181" spans="1:16" ht="15" hidden="1">
      <c r="A181" s="77" t="s">
        <v>86</v>
      </c>
      <c r="B181" s="78"/>
      <c r="C181" s="78"/>
      <c r="D181" s="78"/>
      <c r="E181" s="78"/>
      <c r="F181" s="78"/>
      <c r="G181" s="78"/>
      <c r="H181" s="78"/>
      <c r="I181" s="78"/>
      <c r="J181" s="78"/>
      <c r="K181" s="78"/>
      <c r="L181" s="78"/>
      <c r="M181" s="78"/>
      <c r="N181" s="78"/>
      <c r="O181" s="78"/>
      <c r="P181" s="65"/>
    </row>
    <row r="182" spans="1:16" ht="15" hidden="1">
      <c r="A182" s="77" t="s">
        <v>87</v>
      </c>
      <c r="B182" s="78"/>
      <c r="C182" s="78"/>
      <c r="D182" s="78"/>
      <c r="E182" s="78"/>
      <c r="F182" s="78"/>
      <c r="G182" s="78"/>
      <c r="H182" s="78"/>
      <c r="I182" s="78"/>
      <c r="J182" s="78"/>
      <c r="K182" s="78"/>
      <c r="L182" s="78"/>
      <c r="M182" s="78"/>
      <c r="N182" s="78"/>
      <c r="O182" s="78"/>
      <c r="P182" s="73"/>
    </row>
    <row r="183" spans="1:16" ht="15" hidden="1">
      <c r="A183" s="64"/>
      <c r="B183" s="12"/>
      <c r="C183" s="12"/>
      <c r="D183" s="12"/>
      <c r="E183" s="12"/>
      <c r="F183" s="12"/>
      <c r="G183" s="12"/>
      <c r="H183" s="12"/>
      <c r="I183" s="12"/>
      <c r="J183" s="12"/>
      <c r="K183" s="12"/>
      <c r="L183" s="12"/>
      <c r="M183" s="12"/>
      <c r="N183" s="12"/>
      <c r="O183" s="12"/>
      <c r="P183" s="65"/>
    </row>
    <row r="184" spans="1:16" ht="15" hidden="1">
      <c r="A184" s="77" t="s">
        <v>88</v>
      </c>
      <c r="B184" s="78"/>
      <c r="C184" s="78"/>
      <c r="D184" s="78"/>
      <c r="E184" s="78"/>
      <c r="F184" s="78"/>
      <c r="G184" s="78"/>
      <c r="H184" s="75"/>
      <c r="I184" s="75"/>
      <c r="J184" s="75"/>
      <c r="K184" s="75"/>
      <c r="L184" s="75"/>
      <c r="M184" s="75"/>
      <c r="N184" s="75"/>
      <c r="O184" s="75"/>
      <c r="P184" s="73"/>
    </row>
    <row r="185" spans="1:16" ht="15" hidden="1">
      <c r="A185" s="77" t="s">
        <v>89</v>
      </c>
      <c r="B185" s="78"/>
      <c r="C185" s="78"/>
      <c r="D185" s="78"/>
      <c r="E185" s="78"/>
      <c r="F185" s="78"/>
      <c r="G185" s="78"/>
      <c r="H185" s="78"/>
      <c r="I185" s="78"/>
      <c r="J185" s="78"/>
      <c r="K185" s="78"/>
      <c r="L185" s="78"/>
      <c r="M185" s="78"/>
      <c r="N185" s="78"/>
      <c r="O185" s="79"/>
      <c r="P185" s="65"/>
    </row>
    <row r="186" spans="1:16" ht="15" hidden="1">
      <c r="A186" s="77" t="s">
        <v>90</v>
      </c>
      <c r="B186" s="78"/>
      <c r="C186" s="78"/>
      <c r="D186" s="78"/>
      <c r="E186" s="78"/>
      <c r="F186" s="78"/>
      <c r="G186" s="78"/>
      <c r="H186" s="78"/>
      <c r="I186" s="78"/>
      <c r="J186" s="78"/>
      <c r="K186" s="78"/>
      <c r="L186" s="78"/>
      <c r="M186" s="78"/>
      <c r="N186" s="78"/>
      <c r="O186" s="78"/>
      <c r="P186" s="73"/>
    </row>
    <row r="187" spans="1:16" ht="15" hidden="1">
      <c r="A187" s="77" t="s">
        <v>67</v>
      </c>
      <c r="B187" s="78"/>
      <c r="C187" s="78"/>
      <c r="D187" s="78"/>
      <c r="E187" s="78"/>
      <c r="F187" s="78"/>
      <c r="G187" s="78"/>
      <c r="H187" s="78"/>
      <c r="I187" s="78"/>
      <c r="J187" s="78"/>
      <c r="K187" s="78"/>
      <c r="L187" s="78"/>
      <c r="M187" s="78"/>
      <c r="N187" s="78"/>
      <c r="O187" s="78"/>
      <c r="P187" s="65"/>
    </row>
    <row r="188" spans="1:16" ht="15" hidden="1">
      <c r="A188" s="77" t="s">
        <v>68</v>
      </c>
      <c r="B188" s="78"/>
      <c r="C188" s="78"/>
      <c r="D188" s="78"/>
      <c r="E188" s="78"/>
      <c r="F188" s="78"/>
      <c r="G188" s="78"/>
      <c r="H188" s="78"/>
      <c r="I188" s="78"/>
      <c r="J188" s="78"/>
      <c r="K188" s="78"/>
      <c r="L188" s="78"/>
      <c r="M188" s="78"/>
      <c r="N188" s="78"/>
      <c r="O188" s="78"/>
      <c r="P188" s="73"/>
    </row>
    <row r="189" spans="1:16" ht="15" hidden="1">
      <c r="A189" s="77" t="s">
        <v>91</v>
      </c>
      <c r="B189" s="78"/>
      <c r="C189" s="78"/>
      <c r="D189" s="78"/>
      <c r="E189" s="78"/>
      <c r="F189" s="78"/>
      <c r="G189" s="78"/>
      <c r="H189" s="78"/>
      <c r="I189" s="78"/>
      <c r="J189" s="78"/>
      <c r="K189" s="78"/>
      <c r="L189" s="78"/>
      <c r="M189" s="78"/>
      <c r="N189" s="78"/>
      <c r="O189" s="78"/>
      <c r="P189" s="65"/>
    </row>
    <row r="190" spans="1:16" ht="15" hidden="1">
      <c r="A190" s="77" t="s">
        <v>92</v>
      </c>
      <c r="B190" s="78"/>
      <c r="C190" s="78"/>
      <c r="D190" s="78"/>
      <c r="E190" s="78"/>
      <c r="F190" s="78"/>
      <c r="G190" s="78"/>
      <c r="H190" s="78"/>
      <c r="I190" s="78"/>
      <c r="J190" s="78"/>
      <c r="K190" s="78"/>
      <c r="L190" s="78"/>
      <c r="M190" s="78"/>
      <c r="N190" s="78"/>
      <c r="O190" s="78"/>
      <c r="P190" s="73"/>
    </row>
    <row r="191" spans="1:16" ht="15" hidden="1">
      <c r="A191" s="77" t="s">
        <v>71</v>
      </c>
      <c r="B191" s="78"/>
      <c r="C191" s="78"/>
      <c r="D191" s="78"/>
      <c r="E191" s="78"/>
      <c r="F191" s="78"/>
      <c r="G191" s="78"/>
      <c r="H191" s="78"/>
      <c r="I191" s="78"/>
      <c r="J191" s="78"/>
      <c r="K191" s="78"/>
      <c r="L191" s="78"/>
      <c r="M191" s="78"/>
      <c r="N191" s="78"/>
      <c r="O191" s="78"/>
      <c r="P191" s="65"/>
    </row>
    <row r="192" spans="1:16" ht="15" hidden="1">
      <c r="A192" s="77" t="s">
        <v>93</v>
      </c>
      <c r="B192" s="78"/>
      <c r="C192" s="78"/>
      <c r="D192" s="78"/>
      <c r="E192" s="78"/>
      <c r="F192" s="78"/>
      <c r="G192" s="78"/>
      <c r="H192" s="78"/>
      <c r="I192" s="78"/>
      <c r="J192" s="78"/>
      <c r="K192" s="78"/>
      <c r="L192" s="78"/>
      <c r="M192" s="78"/>
      <c r="N192" s="78"/>
      <c r="O192" s="78"/>
      <c r="P192" s="73"/>
    </row>
    <row r="193" spans="1:16" ht="15">
      <c r="A193" s="64"/>
      <c r="B193" s="12"/>
      <c r="C193" s="12"/>
      <c r="D193" s="12"/>
      <c r="E193" s="12"/>
      <c r="F193" s="12"/>
      <c r="G193" s="12"/>
      <c r="H193" s="12"/>
      <c r="I193" s="12"/>
      <c r="J193" s="12"/>
      <c r="K193" s="12"/>
      <c r="L193" s="12"/>
      <c r="M193" s="12"/>
      <c r="N193" s="12"/>
      <c r="O193" s="12"/>
      <c r="P193" s="65"/>
    </row>
    <row r="194" spans="1:16" ht="15">
      <c r="A194" s="77" t="s">
        <v>94</v>
      </c>
      <c r="B194" s="78"/>
      <c r="C194" s="78"/>
      <c r="D194" s="78"/>
      <c r="E194" s="78"/>
      <c r="F194" s="78"/>
      <c r="G194" s="78"/>
      <c r="H194" s="75"/>
      <c r="I194" s="75"/>
      <c r="J194" s="75"/>
      <c r="K194" s="75"/>
      <c r="L194" s="75"/>
      <c r="M194" s="75"/>
      <c r="N194" s="75"/>
      <c r="O194" s="75"/>
      <c r="P194" s="73"/>
    </row>
    <row r="195" spans="1:16" ht="15">
      <c r="A195" s="77" t="s">
        <v>95</v>
      </c>
      <c r="B195" s="78"/>
      <c r="C195" s="78"/>
      <c r="D195" s="78"/>
      <c r="E195" s="78"/>
      <c r="F195" s="78"/>
      <c r="G195" s="78"/>
      <c r="H195" s="78"/>
      <c r="I195" s="78"/>
      <c r="J195" s="78"/>
      <c r="K195" s="78"/>
      <c r="L195" s="78"/>
      <c r="M195" s="78"/>
      <c r="N195" s="78"/>
      <c r="O195" s="79"/>
      <c r="P195" s="65"/>
    </row>
    <row r="196" spans="1:16" ht="15">
      <c r="A196" s="77" t="s">
        <v>96</v>
      </c>
      <c r="B196" s="78"/>
      <c r="C196" s="78"/>
      <c r="D196" s="78"/>
      <c r="E196" s="78"/>
      <c r="F196" s="78"/>
      <c r="G196" s="78"/>
      <c r="H196" s="78"/>
      <c r="I196" s="78"/>
      <c r="J196" s="78"/>
      <c r="K196" s="78"/>
      <c r="L196" s="78"/>
      <c r="M196" s="78"/>
      <c r="N196" s="78"/>
      <c r="O196" s="78"/>
      <c r="P196" s="73"/>
    </row>
    <row r="197" spans="1:16" ht="15">
      <c r="A197" s="77" t="s">
        <v>97</v>
      </c>
      <c r="B197" s="78"/>
      <c r="C197" s="78"/>
      <c r="D197" s="78"/>
      <c r="E197" s="78"/>
      <c r="F197" s="78"/>
      <c r="G197" s="78"/>
      <c r="H197" s="78"/>
      <c r="I197" s="78"/>
      <c r="J197" s="78"/>
      <c r="K197" s="78"/>
      <c r="L197" s="78"/>
      <c r="M197" s="78"/>
      <c r="N197" s="78"/>
      <c r="O197" s="78"/>
      <c r="P197" s="65"/>
    </row>
    <row r="198" spans="1:16" ht="15">
      <c r="A198" s="77" t="s">
        <v>77</v>
      </c>
      <c r="B198" s="78"/>
      <c r="C198" s="78"/>
      <c r="D198" s="78"/>
      <c r="E198" s="78"/>
      <c r="F198" s="78"/>
      <c r="G198" s="78"/>
      <c r="H198" s="78"/>
      <c r="I198" s="78"/>
      <c r="J198" s="78"/>
      <c r="K198" s="78"/>
      <c r="L198" s="78"/>
      <c r="M198" s="78"/>
      <c r="N198" s="78"/>
      <c r="O198" s="78"/>
      <c r="P198" s="73"/>
    </row>
    <row r="199" spans="1:16" ht="15">
      <c r="A199" s="77" t="s">
        <v>98</v>
      </c>
      <c r="B199" s="78"/>
      <c r="C199" s="78"/>
      <c r="D199" s="78"/>
      <c r="E199" s="78"/>
      <c r="F199" s="78"/>
      <c r="G199" s="78"/>
      <c r="H199" s="78"/>
      <c r="I199" s="78"/>
      <c r="J199" s="78"/>
      <c r="K199" s="78"/>
      <c r="L199" s="78"/>
      <c r="M199" s="78"/>
      <c r="N199" s="78"/>
      <c r="O199" s="78"/>
      <c r="P199" s="65"/>
    </row>
    <row r="200" spans="1:16" ht="15">
      <c r="A200" s="77" t="s">
        <v>99</v>
      </c>
      <c r="B200" s="78"/>
      <c r="C200" s="78"/>
      <c r="D200" s="78"/>
      <c r="E200" s="78"/>
      <c r="F200" s="78"/>
      <c r="G200" s="78"/>
      <c r="H200" s="78"/>
      <c r="I200" s="78"/>
      <c r="J200" s="78"/>
      <c r="K200" s="78"/>
      <c r="L200" s="78"/>
      <c r="M200" s="78"/>
      <c r="N200" s="78"/>
      <c r="O200" s="78"/>
      <c r="P200" s="73"/>
    </row>
    <row r="201" spans="1:16" ht="15">
      <c r="A201" s="77" t="s">
        <v>71</v>
      </c>
      <c r="B201" s="78"/>
      <c r="C201" s="78"/>
      <c r="D201" s="78"/>
      <c r="E201" s="78"/>
      <c r="F201" s="78"/>
      <c r="G201" s="78"/>
      <c r="H201" s="78"/>
      <c r="I201" s="78"/>
      <c r="J201" s="78"/>
      <c r="K201" s="78"/>
      <c r="L201" s="78"/>
      <c r="M201" s="78"/>
      <c r="N201" s="78"/>
      <c r="O201" s="78"/>
      <c r="P201" s="65"/>
    </row>
    <row r="202" spans="1:16" ht="15">
      <c r="A202" s="77" t="s">
        <v>93</v>
      </c>
      <c r="B202" s="78"/>
      <c r="C202" s="78"/>
      <c r="D202" s="78"/>
      <c r="E202" s="78"/>
      <c r="F202" s="78"/>
      <c r="G202" s="78"/>
      <c r="H202" s="78"/>
      <c r="I202" s="78"/>
      <c r="J202" s="78"/>
      <c r="K202" s="78"/>
      <c r="L202" s="78"/>
      <c r="M202" s="78"/>
      <c r="N202" s="78"/>
      <c r="O202" s="78"/>
      <c r="P202" s="73"/>
    </row>
    <row r="203" spans="1:16" ht="15">
      <c r="A203" s="64"/>
      <c r="B203" s="12"/>
      <c r="C203" s="12"/>
      <c r="D203" s="12"/>
      <c r="E203" s="12"/>
      <c r="F203" s="12"/>
      <c r="G203" s="12"/>
      <c r="H203" s="12"/>
      <c r="I203" s="12"/>
      <c r="J203" s="12"/>
      <c r="K203" s="12"/>
      <c r="L203" s="12"/>
      <c r="M203" s="12"/>
      <c r="N203" s="12"/>
      <c r="O203" s="12"/>
      <c r="P203" s="65"/>
    </row>
    <row r="204" spans="1:16" ht="15" hidden="1">
      <c r="A204" s="77" t="s">
        <v>100</v>
      </c>
      <c r="B204" s="78"/>
      <c r="C204" s="78"/>
      <c r="D204" s="78"/>
      <c r="E204" s="78"/>
      <c r="F204" s="78"/>
      <c r="G204" s="78"/>
      <c r="H204" s="75"/>
      <c r="I204" s="75"/>
      <c r="J204" s="75"/>
      <c r="K204" s="75"/>
      <c r="L204" s="75"/>
      <c r="M204" s="75"/>
      <c r="N204" s="75"/>
      <c r="O204" s="75"/>
      <c r="P204" s="73"/>
    </row>
    <row r="205" spans="1:16" ht="15" hidden="1">
      <c r="A205" s="77" t="s">
        <v>101</v>
      </c>
      <c r="B205" s="78"/>
      <c r="C205" s="78"/>
      <c r="D205" s="78"/>
      <c r="E205" s="78"/>
      <c r="F205" s="78"/>
      <c r="G205" s="78"/>
      <c r="H205" s="78"/>
      <c r="I205" s="78"/>
      <c r="J205" s="78"/>
      <c r="K205" s="78"/>
      <c r="L205" s="78"/>
      <c r="M205" s="78"/>
      <c r="N205" s="78"/>
      <c r="O205" s="79"/>
      <c r="P205" s="65"/>
    </row>
    <row r="206" spans="1:16" ht="15" hidden="1">
      <c r="A206" s="77" t="s">
        <v>102</v>
      </c>
      <c r="B206" s="78"/>
      <c r="C206" s="78"/>
      <c r="D206" s="78"/>
      <c r="E206" s="78"/>
      <c r="F206" s="78"/>
      <c r="G206" s="78"/>
      <c r="H206" s="78"/>
      <c r="I206" s="78"/>
      <c r="J206" s="78"/>
      <c r="K206" s="78"/>
      <c r="L206" s="78"/>
      <c r="M206" s="78"/>
      <c r="N206" s="78"/>
      <c r="O206" s="78"/>
      <c r="P206" s="73"/>
    </row>
    <row r="207" spans="1:16" ht="15" hidden="1">
      <c r="A207" s="77" t="s">
        <v>103</v>
      </c>
      <c r="B207" s="78"/>
      <c r="C207" s="78"/>
      <c r="D207" s="78"/>
      <c r="E207" s="78"/>
      <c r="F207" s="78"/>
      <c r="G207" s="78"/>
      <c r="H207" s="78"/>
      <c r="I207" s="78"/>
      <c r="J207" s="78"/>
      <c r="K207" s="78"/>
      <c r="L207" s="78"/>
      <c r="M207" s="78"/>
      <c r="N207" s="78"/>
      <c r="O207" s="78"/>
      <c r="P207" s="65"/>
    </row>
    <row r="208" spans="1:16" ht="15" hidden="1">
      <c r="A208" s="77" t="s">
        <v>77</v>
      </c>
      <c r="B208" s="78"/>
      <c r="C208" s="78"/>
      <c r="D208" s="78"/>
      <c r="E208" s="78"/>
      <c r="F208" s="78"/>
      <c r="G208" s="78"/>
      <c r="H208" s="78"/>
      <c r="I208" s="78"/>
      <c r="J208" s="78"/>
      <c r="K208" s="78"/>
      <c r="L208" s="78"/>
      <c r="M208" s="78"/>
      <c r="N208" s="78"/>
      <c r="O208" s="78"/>
      <c r="P208" s="73"/>
    </row>
    <row r="209" spans="1:16" ht="15" hidden="1">
      <c r="A209" s="77" t="s">
        <v>98</v>
      </c>
      <c r="B209" s="78"/>
      <c r="C209" s="78"/>
      <c r="D209" s="78"/>
      <c r="E209" s="78"/>
      <c r="F209" s="78"/>
      <c r="G209" s="78"/>
      <c r="H209" s="78"/>
      <c r="I209" s="78"/>
      <c r="J209" s="78"/>
      <c r="K209" s="78"/>
      <c r="L209" s="78"/>
      <c r="M209" s="78"/>
      <c r="N209" s="78"/>
      <c r="O209" s="78"/>
      <c r="P209" s="65"/>
    </row>
    <row r="210" spans="1:16" ht="15" hidden="1">
      <c r="A210" s="77" t="s">
        <v>104</v>
      </c>
      <c r="B210" s="78"/>
      <c r="C210" s="78"/>
      <c r="D210" s="78"/>
      <c r="E210" s="78"/>
      <c r="F210" s="78"/>
      <c r="G210" s="78"/>
      <c r="H210" s="78"/>
      <c r="I210" s="78"/>
      <c r="J210" s="78"/>
      <c r="K210" s="78"/>
      <c r="L210" s="78"/>
      <c r="M210" s="78"/>
      <c r="N210" s="78"/>
      <c r="O210" s="78"/>
      <c r="P210" s="73"/>
    </row>
    <row r="211" spans="1:16" ht="15" hidden="1">
      <c r="A211" s="77" t="s">
        <v>71</v>
      </c>
      <c r="B211" s="78"/>
      <c r="C211" s="78"/>
      <c r="D211" s="78"/>
      <c r="E211" s="78"/>
      <c r="F211" s="78"/>
      <c r="G211" s="78"/>
      <c r="H211" s="78"/>
      <c r="I211" s="78"/>
      <c r="J211" s="78"/>
      <c r="K211" s="78"/>
      <c r="L211" s="78"/>
      <c r="M211" s="78"/>
      <c r="N211" s="78"/>
      <c r="O211" s="78"/>
      <c r="P211" s="65"/>
    </row>
    <row r="212" spans="1:16" ht="15" hidden="1">
      <c r="A212" s="77" t="s">
        <v>80</v>
      </c>
      <c r="B212" s="78"/>
      <c r="C212" s="78"/>
      <c r="D212" s="78"/>
      <c r="E212" s="78"/>
      <c r="F212" s="78"/>
      <c r="G212" s="78"/>
      <c r="H212" s="78"/>
      <c r="I212" s="78"/>
      <c r="J212" s="78"/>
      <c r="K212" s="78"/>
      <c r="L212" s="78"/>
      <c r="M212" s="78"/>
      <c r="N212" s="78"/>
      <c r="O212" s="78"/>
      <c r="P212" s="73"/>
    </row>
    <row r="213" ht="15" hidden="1"/>
    <row r="214" spans="1:16" ht="15" hidden="1">
      <c r="A214" s="77" t="s">
        <v>105</v>
      </c>
      <c r="B214" s="78"/>
      <c r="C214" s="78"/>
      <c r="D214" s="78"/>
      <c r="E214" s="78"/>
      <c r="F214" s="78"/>
      <c r="G214" s="78"/>
      <c r="H214" s="75"/>
      <c r="I214" s="75"/>
      <c r="J214" s="75"/>
      <c r="K214" s="75"/>
      <c r="L214" s="75"/>
      <c r="M214" s="75"/>
      <c r="N214" s="75"/>
      <c r="O214" s="75"/>
      <c r="P214" s="73"/>
    </row>
    <row r="215" spans="1:16" ht="15" hidden="1">
      <c r="A215" s="77" t="s">
        <v>106</v>
      </c>
      <c r="B215" s="78"/>
      <c r="C215" s="78"/>
      <c r="D215" s="78"/>
      <c r="E215" s="78"/>
      <c r="F215" s="78"/>
      <c r="G215" s="78"/>
      <c r="H215" s="78"/>
      <c r="I215" s="78"/>
      <c r="J215" s="78"/>
      <c r="K215" s="78"/>
      <c r="L215" s="78"/>
      <c r="M215" s="78"/>
      <c r="N215" s="78"/>
      <c r="O215" s="79"/>
      <c r="P215" s="65"/>
    </row>
    <row r="216" spans="1:16" ht="15" hidden="1">
      <c r="A216" s="77" t="s">
        <v>107</v>
      </c>
      <c r="B216" s="78"/>
      <c r="C216" s="78"/>
      <c r="D216" s="78"/>
      <c r="E216" s="78"/>
      <c r="F216" s="78"/>
      <c r="G216" s="78"/>
      <c r="H216" s="78"/>
      <c r="I216" s="78"/>
      <c r="J216" s="78"/>
      <c r="K216" s="78"/>
      <c r="L216" s="78"/>
      <c r="M216" s="78"/>
      <c r="N216" s="78"/>
      <c r="O216" s="78"/>
      <c r="P216" s="73"/>
    </row>
    <row r="217" spans="1:16" ht="15" hidden="1">
      <c r="A217" s="77" t="s">
        <v>108</v>
      </c>
      <c r="B217" s="78"/>
      <c r="C217" s="78"/>
      <c r="D217" s="78"/>
      <c r="E217" s="78"/>
      <c r="F217" s="78"/>
      <c r="G217" s="78"/>
      <c r="H217" s="78"/>
      <c r="I217" s="78"/>
      <c r="J217" s="78"/>
      <c r="K217" s="78"/>
      <c r="L217" s="78"/>
      <c r="M217" s="78"/>
      <c r="N217" s="78"/>
      <c r="O217" s="78"/>
      <c r="P217" s="65"/>
    </row>
    <row r="218" spans="1:16" ht="15" hidden="1">
      <c r="A218" s="77" t="s">
        <v>77</v>
      </c>
      <c r="B218" s="78"/>
      <c r="C218" s="78"/>
      <c r="D218" s="78"/>
      <c r="E218" s="78"/>
      <c r="F218" s="78"/>
      <c r="G218" s="78"/>
      <c r="H218" s="78"/>
      <c r="I218" s="78"/>
      <c r="J218" s="78"/>
      <c r="K218" s="78"/>
      <c r="L218" s="78"/>
      <c r="M218" s="78"/>
      <c r="N218" s="78"/>
      <c r="O218" s="78"/>
      <c r="P218" s="73"/>
    </row>
    <row r="219" spans="1:16" ht="15" hidden="1">
      <c r="A219" s="77" t="s">
        <v>98</v>
      </c>
      <c r="B219" s="78"/>
      <c r="C219" s="78"/>
      <c r="D219" s="78"/>
      <c r="E219" s="78"/>
      <c r="F219" s="78"/>
      <c r="G219" s="78"/>
      <c r="H219" s="78"/>
      <c r="I219" s="78"/>
      <c r="J219" s="78"/>
      <c r="K219" s="78"/>
      <c r="L219" s="78"/>
      <c r="M219" s="78"/>
      <c r="N219" s="78"/>
      <c r="O219" s="78"/>
      <c r="P219" s="65"/>
    </row>
    <row r="220" spans="1:16" ht="15" hidden="1">
      <c r="A220" s="77" t="s">
        <v>109</v>
      </c>
      <c r="B220" s="78"/>
      <c r="C220" s="78"/>
      <c r="D220" s="78"/>
      <c r="E220" s="78"/>
      <c r="F220" s="78"/>
      <c r="G220" s="78"/>
      <c r="H220" s="78"/>
      <c r="I220" s="78"/>
      <c r="J220" s="78"/>
      <c r="K220" s="78"/>
      <c r="L220" s="78"/>
      <c r="M220" s="78"/>
      <c r="N220" s="78"/>
      <c r="O220" s="78"/>
      <c r="P220" s="73"/>
    </row>
    <row r="221" spans="1:16" ht="15" hidden="1">
      <c r="A221" s="77" t="s">
        <v>71</v>
      </c>
      <c r="B221" s="78"/>
      <c r="C221" s="78"/>
      <c r="D221" s="78"/>
      <c r="E221" s="78"/>
      <c r="F221" s="78"/>
      <c r="G221" s="78"/>
      <c r="H221" s="78"/>
      <c r="I221" s="78"/>
      <c r="J221" s="78"/>
      <c r="K221" s="78"/>
      <c r="L221" s="78"/>
      <c r="M221" s="78"/>
      <c r="N221" s="78"/>
      <c r="O221" s="78"/>
      <c r="P221" s="65"/>
    </row>
    <row r="222" spans="1:16" ht="15" hidden="1">
      <c r="A222" s="77" t="s">
        <v>93</v>
      </c>
      <c r="B222" s="78"/>
      <c r="C222" s="78"/>
      <c r="D222" s="78"/>
      <c r="E222" s="78"/>
      <c r="F222" s="78"/>
      <c r="G222" s="78"/>
      <c r="H222" s="78"/>
      <c r="I222" s="78"/>
      <c r="J222" s="78"/>
      <c r="K222" s="78"/>
      <c r="L222" s="78"/>
      <c r="M222" s="78"/>
      <c r="N222" s="78"/>
      <c r="O222" s="78"/>
      <c r="P222" s="73"/>
    </row>
    <row r="223" spans="1:16" ht="15" hidden="1">
      <c r="A223" s="64"/>
      <c r="B223" s="12"/>
      <c r="C223" s="12"/>
      <c r="D223" s="12"/>
      <c r="E223" s="12"/>
      <c r="F223" s="12"/>
      <c r="G223" s="12"/>
      <c r="H223" s="12"/>
      <c r="I223" s="12"/>
      <c r="J223" s="12"/>
      <c r="K223" s="12"/>
      <c r="L223" s="12"/>
      <c r="M223" s="12"/>
      <c r="N223" s="12"/>
      <c r="O223" s="12"/>
      <c r="P223" s="65"/>
    </row>
    <row r="224" spans="1:16" ht="15" hidden="1">
      <c r="A224" s="77" t="s">
        <v>110</v>
      </c>
      <c r="B224" s="78"/>
      <c r="C224" s="78"/>
      <c r="D224" s="78"/>
      <c r="E224" s="78"/>
      <c r="F224" s="78"/>
      <c r="G224" s="78"/>
      <c r="H224" s="75"/>
      <c r="I224" s="75"/>
      <c r="J224" s="75"/>
      <c r="K224" s="75"/>
      <c r="L224" s="75"/>
      <c r="M224" s="75"/>
      <c r="N224" s="75"/>
      <c r="O224" s="75"/>
      <c r="P224" s="73"/>
    </row>
    <row r="225" spans="1:16" ht="15" hidden="1">
      <c r="A225" s="77" t="s">
        <v>111</v>
      </c>
      <c r="B225" s="78"/>
      <c r="C225" s="78"/>
      <c r="D225" s="78"/>
      <c r="E225" s="78"/>
      <c r="F225" s="78"/>
      <c r="G225" s="78"/>
      <c r="H225" s="78"/>
      <c r="I225" s="78"/>
      <c r="J225" s="78"/>
      <c r="K225" s="78"/>
      <c r="L225" s="78"/>
      <c r="M225" s="78"/>
      <c r="N225" s="78"/>
      <c r="O225" s="79"/>
      <c r="P225" s="65"/>
    </row>
    <row r="226" spans="1:16" ht="15" hidden="1">
      <c r="A226" s="77" t="s">
        <v>112</v>
      </c>
      <c r="B226" s="78"/>
      <c r="C226" s="78"/>
      <c r="D226" s="78"/>
      <c r="E226" s="78"/>
      <c r="F226" s="78"/>
      <c r="G226" s="78"/>
      <c r="H226" s="78"/>
      <c r="I226" s="78"/>
      <c r="J226" s="78"/>
      <c r="K226" s="78"/>
      <c r="L226" s="78"/>
      <c r="M226" s="78"/>
      <c r="N226" s="78"/>
      <c r="O226" s="78"/>
      <c r="P226" s="73"/>
    </row>
    <row r="227" spans="1:16" ht="15" hidden="1">
      <c r="A227" s="77" t="s">
        <v>113</v>
      </c>
      <c r="B227" s="78"/>
      <c r="C227" s="78"/>
      <c r="D227" s="78"/>
      <c r="E227" s="78"/>
      <c r="F227" s="78"/>
      <c r="G227" s="78"/>
      <c r="H227" s="78"/>
      <c r="I227" s="78"/>
      <c r="J227" s="78"/>
      <c r="K227" s="78"/>
      <c r="L227" s="78"/>
      <c r="M227" s="78"/>
      <c r="N227" s="78"/>
      <c r="O227" s="78"/>
      <c r="P227" s="65"/>
    </row>
    <row r="228" spans="1:16" ht="15" hidden="1">
      <c r="A228" s="77" t="s">
        <v>77</v>
      </c>
      <c r="B228" s="78"/>
      <c r="C228" s="78"/>
      <c r="D228" s="78"/>
      <c r="E228" s="78"/>
      <c r="F228" s="78"/>
      <c r="G228" s="78"/>
      <c r="H228" s="78"/>
      <c r="I228" s="78"/>
      <c r="J228" s="78"/>
      <c r="K228" s="78"/>
      <c r="L228" s="78"/>
      <c r="M228" s="78"/>
      <c r="N228" s="78"/>
      <c r="O228" s="78"/>
      <c r="P228" s="73"/>
    </row>
    <row r="229" spans="1:16" ht="15" hidden="1">
      <c r="A229" s="77" t="s">
        <v>98</v>
      </c>
      <c r="B229" s="78"/>
      <c r="C229" s="78"/>
      <c r="D229" s="78"/>
      <c r="E229" s="78"/>
      <c r="F229" s="78"/>
      <c r="G229" s="78"/>
      <c r="H229" s="78"/>
      <c r="I229" s="78"/>
      <c r="J229" s="78"/>
      <c r="K229" s="78"/>
      <c r="L229" s="78"/>
      <c r="M229" s="78"/>
      <c r="N229" s="78"/>
      <c r="O229" s="78"/>
      <c r="P229" s="65"/>
    </row>
    <row r="230" spans="1:16" ht="15" hidden="1">
      <c r="A230" s="77" t="s">
        <v>114</v>
      </c>
      <c r="B230" s="78"/>
      <c r="C230" s="78"/>
      <c r="D230" s="78"/>
      <c r="E230" s="78"/>
      <c r="F230" s="78"/>
      <c r="G230" s="78"/>
      <c r="H230" s="78"/>
      <c r="I230" s="78"/>
      <c r="J230" s="78"/>
      <c r="K230" s="78"/>
      <c r="L230" s="78"/>
      <c r="M230" s="78"/>
      <c r="N230" s="78"/>
      <c r="O230" s="78"/>
      <c r="P230" s="73"/>
    </row>
    <row r="231" spans="1:16" ht="15" hidden="1">
      <c r="A231" s="77" t="s">
        <v>71</v>
      </c>
      <c r="B231" s="78"/>
      <c r="C231" s="78"/>
      <c r="D231" s="78"/>
      <c r="E231" s="78"/>
      <c r="F231" s="78"/>
      <c r="G231" s="78"/>
      <c r="H231" s="78"/>
      <c r="I231" s="78"/>
      <c r="J231" s="78"/>
      <c r="K231" s="78"/>
      <c r="L231" s="78"/>
      <c r="M231" s="78"/>
      <c r="N231" s="78"/>
      <c r="O231" s="78"/>
      <c r="P231" s="65"/>
    </row>
    <row r="232" spans="1:16" ht="15" hidden="1">
      <c r="A232" s="77" t="s">
        <v>80</v>
      </c>
      <c r="B232" s="78"/>
      <c r="C232" s="78"/>
      <c r="D232" s="78"/>
      <c r="E232" s="78"/>
      <c r="F232" s="78"/>
      <c r="G232" s="78"/>
      <c r="H232" s="78"/>
      <c r="I232" s="78"/>
      <c r="J232" s="78"/>
      <c r="K232" s="78"/>
      <c r="L232" s="78"/>
      <c r="M232" s="78"/>
      <c r="N232" s="78"/>
      <c r="O232" s="78"/>
      <c r="P232" s="73"/>
    </row>
  </sheetData>
  <sheetProtection/>
  <mergeCells count="285">
    <mergeCell ref="A7:P7"/>
    <mergeCell ref="A8:P8"/>
    <mergeCell ref="B10:D10"/>
    <mergeCell ref="A11:P11"/>
    <mergeCell ref="A12:P12"/>
    <mergeCell ref="A13:P13"/>
    <mergeCell ref="A1:P1"/>
    <mergeCell ref="A2:P2"/>
    <mergeCell ref="A3:P3"/>
    <mergeCell ref="A4:P4"/>
    <mergeCell ref="A5:P5"/>
    <mergeCell ref="A6:P6"/>
    <mergeCell ref="A14:P14"/>
    <mergeCell ref="A15:P15"/>
    <mergeCell ref="A16:P16"/>
    <mergeCell ref="A17:K18"/>
    <mergeCell ref="A20:P20"/>
    <mergeCell ref="A21:C21"/>
    <mergeCell ref="D21:D24"/>
    <mergeCell ref="E21:E24"/>
    <mergeCell ref="F21:F24"/>
    <mergeCell ref="G21:I22"/>
    <mergeCell ref="O23:P24"/>
    <mergeCell ref="H25:I25"/>
    <mergeCell ref="O25:P25"/>
    <mergeCell ref="H26:I26"/>
    <mergeCell ref="O26:P26"/>
    <mergeCell ref="H27:I27"/>
    <mergeCell ref="O27:P27"/>
    <mergeCell ref="J21:N21"/>
    <mergeCell ref="A22:A24"/>
    <mergeCell ref="B22:B24"/>
    <mergeCell ref="C22:C24"/>
    <mergeCell ref="G23:G24"/>
    <mergeCell ref="H23:I24"/>
    <mergeCell ref="J23:N23"/>
    <mergeCell ref="H28:I28"/>
    <mergeCell ref="O28:P28"/>
    <mergeCell ref="A29:I29"/>
    <mergeCell ref="O29:P29"/>
    <mergeCell ref="A31:C31"/>
    <mergeCell ref="D31:D34"/>
    <mergeCell ref="E31:E34"/>
    <mergeCell ref="F31:F34"/>
    <mergeCell ref="G31:I32"/>
    <mergeCell ref="J31:N31"/>
    <mergeCell ref="O33:P34"/>
    <mergeCell ref="O35:P35"/>
    <mergeCell ref="O36:P36"/>
    <mergeCell ref="O37:P37"/>
    <mergeCell ref="O38:P38"/>
    <mergeCell ref="A39:I39"/>
    <mergeCell ref="O39:P39"/>
    <mergeCell ref="A32:A34"/>
    <mergeCell ref="B32:B34"/>
    <mergeCell ref="C32:C34"/>
    <mergeCell ref="G33:G34"/>
    <mergeCell ref="H33:I34"/>
    <mergeCell ref="J33:N33"/>
    <mergeCell ref="A44:C44"/>
    <mergeCell ref="D44:D47"/>
    <mergeCell ref="E44:E47"/>
    <mergeCell ref="F44:F47"/>
    <mergeCell ref="G44:I45"/>
    <mergeCell ref="J44:N44"/>
    <mergeCell ref="A45:A47"/>
    <mergeCell ref="C45:C47"/>
    <mergeCell ref="G46:G47"/>
    <mergeCell ref="H50:I50"/>
    <mergeCell ref="O50:P50"/>
    <mergeCell ref="H51:I51"/>
    <mergeCell ref="O51:P51"/>
    <mergeCell ref="A52:I52"/>
    <mergeCell ref="O52:P52"/>
    <mergeCell ref="H46:I47"/>
    <mergeCell ref="J46:N46"/>
    <mergeCell ref="O46:P47"/>
    <mergeCell ref="H48:I48"/>
    <mergeCell ref="O48:P48"/>
    <mergeCell ref="H49:I49"/>
    <mergeCell ref="O49:P49"/>
    <mergeCell ref="B45:B47"/>
    <mergeCell ref="A53:P53"/>
    <mergeCell ref="A54:C54"/>
    <mergeCell ref="D54:D57"/>
    <mergeCell ref="E54:E57"/>
    <mergeCell ref="F54:F57"/>
    <mergeCell ref="G54:I55"/>
    <mergeCell ref="J54:N54"/>
    <mergeCell ref="A55:A57"/>
    <mergeCell ref="B55:B57"/>
    <mergeCell ref="C55:C57"/>
    <mergeCell ref="H59:I59"/>
    <mergeCell ref="O59:P59"/>
    <mergeCell ref="H60:I60"/>
    <mergeCell ref="O60:P60"/>
    <mergeCell ref="H61:I61"/>
    <mergeCell ref="O61:P61"/>
    <mergeCell ref="G64:I65"/>
    <mergeCell ref="J64:P65"/>
    <mergeCell ref="A65:A67"/>
    <mergeCell ref="B65:B67"/>
    <mergeCell ref="G56:G57"/>
    <mergeCell ref="H56:I57"/>
    <mergeCell ref="J56:N56"/>
    <mergeCell ref="O56:P57"/>
    <mergeCell ref="H58:I58"/>
    <mergeCell ref="O58:P58"/>
    <mergeCell ref="H70:I70"/>
    <mergeCell ref="O70:P70"/>
    <mergeCell ref="H71:I71"/>
    <mergeCell ref="O71:P71"/>
    <mergeCell ref="A62:I62"/>
    <mergeCell ref="O62:P62"/>
    <mergeCell ref="A64:C64"/>
    <mergeCell ref="D64:D67"/>
    <mergeCell ref="E64:E67"/>
    <mergeCell ref="F64:F67"/>
    <mergeCell ref="B75:B77"/>
    <mergeCell ref="C65:C67"/>
    <mergeCell ref="G66:G67"/>
    <mergeCell ref="H66:I67"/>
    <mergeCell ref="J66:N66"/>
    <mergeCell ref="O66:P67"/>
    <mergeCell ref="H68:I68"/>
    <mergeCell ref="O68:P68"/>
    <mergeCell ref="H69:I69"/>
    <mergeCell ref="O69:P69"/>
    <mergeCell ref="O81:P81"/>
    <mergeCell ref="A72:I72"/>
    <mergeCell ref="O72:P72"/>
    <mergeCell ref="A74:C74"/>
    <mergeCell ref="D74:D77"/>
    <mergeCell ref="E74:E77"/>
    <mergeCell ref="F74:F77"/>
    <mergeCell ref="G74:I75"/>
    <mergeCell ref="J74:N74"/>
    <mergeCell ref="A75:A77"/>
    <mergeCell ref="O76:P77"/>
    <mergeCell ref="H78:I78"/>
    <mergeCell ref="O78:P78"/>
    <mergeCell ref="H79:I79"/>
    <mergeCell ref="O79:P79"/>
    <mergeCell ref="H80:I80"/>
    <mergeCell ref="O80:P80"/>
    <mergeCell ref="F85:F88"/>
    <mergeCell ref="G85:I86"/>
    <mergeCell ref="J85:N85"/>
    <mergeCell ref="A86:A88"/>
    <mergeCell ref="B86:B88"/>
    <mergeCell ref="C75:C77"/>
    <mergeCell ref="G76:G77"/>
    <mergeCell ref="H76:I77"/>
    <mergeCell ref="J76:N76"/>
    <mergeCell ref="H81:I81"/>
    <mergeCell ref="O90:P90"/>
    <mergeCell ref="H91:I91"/>
    <mergeCell ref="O91:P91"/>
    <mergeCell ref="H92:I92"/>
    <mergeCell ref="O92:P92"/>
    <mergeCell ref="A82:I82"/>
    <mergeCell ref="O82:P82"/>
    <mergeCell ref="A85:C85"/>
    <mergeCell ref="D85:D88"/>
    <mergeCell ref="E85:E88"/>
    <mergeCell ref="H99:I99"/>
    <mergeCell ref="O99:P99"/>
    <mergeCell ref="C86:C88"/>
    <mergeCell ref="G87:G88"/>
    <mergeCell ref="H87:I88"/>
    <mergeCell ref="J87:N87"/>
    <mergeCell ref="O87:P88"/>
    <mergeCell ref="H89:I89"/>
    <mergeCell ref="O89:P89"/>
    <mergeCell ref="H90:I90"/>
    <mergeCell ref="B96:B98"/>
    <mergeCell ref="C96:C98"/>
    <mergeCell ref="G97:G98"/>
    <mergeCell ref="H97:I98"/>
    <mergeCell ref="J97:N97"/>
    <mergeCell ref="O97:P98"/>
    <mergeCell ref="A139:O139"/>
    <mergeCell ref="A93:I93"/>
    <mergeCell ref="O93:P93"/>
    <mergeCell ref="A95:C95"/>
    <mergeCell ref="D95:D98"/>
    <mergeCell ref="E95:E98"/>
    <mergeCell ref="F95:F98"/>
    <mergeCell ref="G95:I96"/>
    <mergeCell ref="J95:N95"/>
    <mergeCell ref="A96:A98"/>
    <mergeCell ref="O102:P102"/>
    <mergeCell ref="A103:I103"/>
    <mergeCell ref="O103:P103"/>
    <mergeCell ref="A136:O136"/>
    <mergeCell ref="A137:O137"/>
    <mergeCell ref="A138:O138"/>
    <mergeCell ref="A147:O147"/>
    <mergeCell ref="A148:O148"/>
    <mergeCell ref="A149:O149"/>
    <mergeCell ref="A150:O150"/>
    <mergeCell ref="A152:C152"/>
    <mergeCell ref="H100:I100"/>
    <mergeCell ref="O100:P100"/>
    <mergeCell ref="H101:I101"/>
    <mergeCell ref="O101:P101"/>
    <mergeCell ref="H102:I102"/>
    <mergeCell ref="A163:O163"/>
    <mergeCell ref="A164:O164"/>
    <mergeCell ref="A165:O165"/>
    <mergeCell ref="A140:O140"/>
    <mergeCell ref="A141:O141"/>
    <mergeCell ref="A142:O142"/>
    <mergeCell ref="A143:O143"/>
    <mergeCell ref="A144:O144"/>
    <mergeCell ref="A145:O145"/>
    <mergeCell ref="A146:O146"/>
    <mergeCell ref="A180:O180"/>
    <mergeCell ref="A153:O153"/>
    <mergeCell ref="A154:O154"/>
    <mergeCell ref="A155:O155"/>
    <mergeCell ref="A156:O156"/>
    <mergeCell ref="A157:O157"/>
    <mergeCell ref="A158:O158"/>
    <mergeCell ref="A159:O159"/>
    <mergeCell ref="A160:O160"/>
    <mergeCell ref="A162:C162"/>
    <mergeCell ref="A174:G174"/>
    <mergeCell ref="A175:O175"/>
    <mergeCell ref="A176:O176"/>
    <mergeCell ref="A177:O177"/>
    <mergeCell ref="A178:O178"/>
    <mergeCell ref="A179:O179"/>
    <mergeCell ref="A189:O189"/>
    <mergeCell ref="A190:O190"/>
    <mergeCell ref="A191:O191"/>
    <mergeCell ref="A192:O192"/>
    <mergeCell ref="A194:G194"/>
    <mergeCell ref="A166:O166"/>
    <mergeCell ref="A167:O167"/>
    <mergeCell ref="A168:O168"/>
    <mergeCell ref="A169:O169"/>
    <mergeCell ref="A170:O170"/>
    <mergeCell ref="A205:O205"/>
    <mergeCell ref="A206:O206"/>
    <mergeCell ref="A207:O207"/>
    <mergeCell ref="A181:O181"/>
    <mergeCell ref="A182:O182"/>
    <mergeCell ref="A184:G184"/>
    <mergeCell ref="A185:O185"/>
    <mergeCell ref="A186:O186"/>
    <mergeCell ref="A187:O187"/>
    <mergeCell ref="A188:O188"/>
    <mergeCell ref="A220:O220"/>
    <mergeCell ref="A195:O195"/>
    <mergeCell ref="A196:O196"/>
    <mergeCell ref="A197:O197"/>
    <mergeCell ref="A198:O198"/>
    <mergeCell ref="A199:O199"/>
    <mergeCell ref="A200:O200"/>
    <mergeCell ref="A201:O201"/>
    <mergeCell ref="A202:O202"/>
    <mergeCell ref="A204:G204"/>
    <mergeCell ref="A214:G214"/>
    <mergeCell ref="A215:O215"/>
    <mergeCell ref="A216:O216"/>
    <mergeCell ref="A217:O217"/>
    <mergeCell ref="A218:O218"/>
    <mergeCell ref="A219:O219"/>
    <mergeCell ref="A221:O221"/>
    <mergeCell ref="A222:O222"/>
    <mergeCell ref="A224:G224"/>
    <mergeCell ref="A225:O225"/>
    <mergeCell ref="A226:O226"/>
    <mergeCell ref="A208:O208"/>
    <mergeCell ref="A209:O209"/>
    <mergeCell ref="A210:O210"/>
    <mergeCell ref="A211:O211"/>
    <mergeCell ref="A212:O212"/>
    <mergeCell ref="A227:O227"/>
    <mergeCell ref="A228:O228"/>
    <mergeCell ref="A229:O229"/>
    <mergeCell ref="A230:O230"/>
    <mergeCell ref="A231:O231"/>
    <mergeCell ref="A232:O232"/>
  </mergeCells>
  <printOptions/>
  <pageMargins left="0.5118110236220472" right="0.5118110236220472" top="0.7874015748031497" bottom="0.7874015748031497"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Contabil1</dc:creator>
  <cp:keywords/>
  <dc:description/>
  <cp:lastModifiedBy>Cliente</cp:lastModifiedBy>
  <dcterms:created xsi:type="dcterms:W3CDTF">2013-10-24T18:03:36Z</dcterms:created>
  <dcterms:modified xsi:type="dcterms:W3CDTF">2013-10-30T11:56:27Z</dcterms:modified>
  <cp:category/>
  <cp:version/>
  <cp:contentType/>
  <cp:contentStatus/>
</cp:coreProperties>
</file>